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galindo\Documents\Mis archivos recibidos\Para tata\datos abiertos\"/>
    </mc:Choice>
  </mc:AlternateContent>
  <bookViews>
    <workbookView xWindow="0" yWindow="0" windowWidth="11835" windowHeight="7260"/>
  </bookViews>
  <sheets>
    <sheet name="CARACT. ESTUD. GRA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'CARACT. ESTUD. GRA.'!$B$5:$Y$5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U67" i="1" l="1"/>
  <c r="DU68" i="1"/>
  <c r="DU69" i="1"/>
  <c r="DU70" i="1"/>
  <c r="DU66" i="1"/>
  <c r="CG67" i="1"/>
  <c r="CG65" i="1" s="1"/>
  <c r="CG68" i="1"/>
  <c r="CG69" i="1"/>
  <c r="CG70" i="1"/>
  <c r="CG66" i="1"/>
  <c r="AS67" i="1"/>
  <c r="AS68" i="1"/>
  <c r="AS69" i="1"/>
  <c r="AS70" i="1"/>
  <c r="AS66" i="1"/>
  <c r="E65" i="1"/>
  <c r="E66" i="1"/>
  <c r="F67" i="1"/>
  <c r="E67" i="1"/>
  <c r="E68" i="1"/>
  <c r="E69" i="1"/>
  <c r="DU65" i="1" l="1"/>
  <c r="AS65" i="1"/>
  <c r="EL70" i="1" l="1"/>
  <c r="EM70" i="1"/>
  <c r="EN70" i="1"/>
  <c r="EO70" i="1"/>
  <c r="EK70" i="1"/>
  <c r="DY65" i="1"/>
  <c r="DZ65" i="1"/>
  <c r="EA65" i="1"/>
  <c r="EB65" i="1"/>
  <c r="EC65" i="1"/>
  <c r="ED65" i="1"/>
  <c r="EE65" i="1"/>
  <c r="EF65" i="1"/>
  <c r="EG65" i="1"/>
  <c r="DY66" i="1"/>
  <c r="DZ66" i="1"/>
  <c r="EA66" i="1"/>
  <c r="EB66" i="1"/>
  <c r="EC66" i="1"/>
  <c r="ED66" i="1"/>
  <c r="EE66" i="1"/>
  <c r="EF66" i="1"/>
  <c r="EG66" i="1"/>
  <c r="DY67" i="1"/>
  <c r="DZ67" i="1"/>
  <c r="EA67" i="1"/>
  <c r="EB67" i="1"/>
  <c r="EC67" i="1"/>
  <c r="ED67" i="1"/>
  <c r="EE67" i="1"/>
  <c r="EF67" i="1"/>
  <c r="EG67" i="1"/>
  <c r="DY68" i="1"/>
  <c r="DZ68" i="1"/>
  <c r="EA68" i="1"/>
  <c r="EB68" i="1"/>
  <c r="EC68" i="1"/>
  <c r="ED68" i="1"/>
  <c r="EE68" i="1"/>
  <c r="EF68" i="1"/>
  <c r="EG68" i="1"/>
  <c r="DZ69" i="1"/>
  <c r="EA69" i="1"/>
  <c r="EB69" i="1"/>
  <c r="EC69" i="1"/>
  <c r="ED69" i="1"/>
  <c r="EE69" i="1"/>
  <c r="EF69" i="1"/>
  <c r="EG69" i="1"/>
  <c r="DW70" i="1"/>
  <c r="DX70" i="1"/>
  <c r="DY70" i="1"/>
  <c r="DZ70" i="1"/>
  <c r="EA70" i="1"/>
  <c r="EB70" i="1"/>
  <c r="EC70" i="1"/>
  <c r="ED70" i="1"/>
  <c r="EE70" i="1"/>
  <c r="EF70" i="1"/>
  <c r="EG70" i="1"/>
  <c r="DV70" i="1"/>
  <c r="CX70" i="1"/>
  <c r="CY70" i="1"/>
  <c r="CZ70" i="1"/>
  <c r="DA70" i="1"/>
  <c r="CW70" i="1"/>
  <c r="DB70" i="1"/>
  <c r="DB66" i="1"/>
  <c r="CX66" i="1"/>
  <c r="CY66" i="1"/>
  <c r="CZ66" i="1"/>
  <c r="DA66" i="1"/>
  <c r="CW66" i="1"/>
  <c r="CL70" i="1"/>
  <c r="CM70" i="1"/>
  <c r="CN70" i="1"/>
  <c r="CO70" i="1"/>
  <c r="CP70" i="1"/>
  <c r="CQ70" i="1"/>
  <c r="CR70" i="1"/>
  <c r="CK70" i="1"/>
  <c r="CL69" i="1"/>
  <c r="CM69" i="1"/>
  <c r="CS69" i="1" s="1"/>
  <c r="CN69" i="1"/>
  <c r="CO69" i="1"/>
  <c r="CP69" i="1"/>
  <c r="CQ69" i="1"/>
  <c r="CR69" i="1"/>
  <c r="CK69" i="1"/>
  <c r="CL68" i="1"/>
  <c r="CM68" i="1"/>
  <c r="CN68" i="1"/>
  <c r="CO68" i="1"/>
  <c r="CP68" i="1"/>
  <c r="CQ68" i="1"/>
  <c r="CR68" i="1"/>
  <c r="CK68" i="1"/>
  <c r="CS68" i="1" s="1"/>
  <c r="CL67" i="1"/>
  <c r="CM67" i="1"/>
  <c r="CN67" i="1"/>
  <c r="CO67" i="1"/>
  <c r="CP67" i="1"/>
  <c r="CQ67" i="1"/>
  <c r="CR67" i="1"/>
  <c r="CK67" i="1"/>
  <c r="CL66" i="1"/>
  <c r="CM66" i="1"/>
  <c r="CN66" i="1"/>
  <c r="CO66" i="1"/>
  <c r="CP66" i="1"/>
  <c r="CQ66" i="1"/>
  <c r="CR66" i="1"/>
  <c r="CK66" i="1"/>
  <c r="CL65" i="1"/>
  <c r="CM65" i="1"/>
  <c r="CN65" i="1"/>
  <c r="CO65" i="1"/>
  <c r="CP65" i="1"/>
  <c r="CQ65" i="1"/>
  <c r="CR65" i="1"/>
  <c r="CK65" i="1"/>
  <c r="AW65" i="1"/>
  <c r="CI70" i="1"/>
  <c r="CH70" i="1"/>
  <c r="CI66" i="1"/>
  <c r="CH66" i="1"/>
  <c r="CS70" i="1"/>
  <c r="CJ70" i="1"/>
  <c r="CS66" i="1"/>
  <c r="CJ66" i="1"/>
  <c r="BE66" i="1"/>
  <c r="BE67" i="1"/>
  <c r="BE68" i="1"/>
  <c r="BE69" i="1"/>
  <c r="BE70" i="1"/>
  <c r="AX65" i="1"/>
  <c r="AY65" i="1"/>
  <c r="AZ65" i="1"/>
  <c r="BA65" i="1"/>
  <c r="BE65" i="1" s="1"/>
  <c r="BB65" i="1"/>
  <c r="BC65" i="1"/>
  <c r="BD65" i="1"/>
  <c r="AX66" i="1"/>
  <c r="AY66" i="1"/>
  <c r="AZ66" i="1"/>
  <c r="BA66" i="1"/>
  <c r="BB66" i="1"/>
  <c r="BC66" i="1"/>
  <c r="BD66" i="1"/>
  <c r="AX67" i="1"/>
  <c r="AY67" i="1"/>
  <c r="AZ67" i="1"/>
  <c r="BA67" i="1"/>
  <c r="BB67" i="1"/>
  <c r="BC67" i="1"/>
  <c r="BD67" i="1"/>
  <c r="AX68" i="1"/>
  <c r="AY68" i="1"/>
  <c r="AZ68" i="1"/>
  <c r="BA68" i="1"/>
  <c r="BB68" i="1"/>
  <c r="BC68" i="1"/>
  <c r="BD68" i="1"/>
  <c r="AX69" i="1"/>
  <c r="AY69" i="1"/>
  <c r="AZ69" i="1"/>
  <c r="BA69" i="1"/>
  <c r="BB69" i="1"/>
  <c r="BC69" i="1"/>
  <c r="BD69" i="1"/>
  <c r="AX70" i="1"/>
  <c r="AY70" i="1"/>
  <c r="AZ70" i="1"/>
  <c r="BA70" i="1"/>
  <c r="BB70" i="1"/>
  <c r="BC70" i="1"/>
  <c r="BD70" i="1"/>
  <c r="AW70" i="1"/>
  <c r="AW69" i="1"/>
  <c r="AW68" i="1"/>
  <c r="AW67" i="1"/>
  <c r="AW66" i="1"/>
  <c r="AV66" i="1"/>
  <c r="AV70" i="1"/>
  <c r="AU66" i="1"/>
  <c r="AU70" i="1"/>
  <c r="AT70" i="1"/>
  <c r="AT66" i="1"/>
  <c r="EP62" i="1"/>
  <c r="DB58" i="1"/>
  <c r="DB62" i="1"/>
  <c r="BN58" i="1"/>
  <c r="BN62" i="1"/>
  <c r="Z58" i="1"/>
  <c r="Z62" i="1"/>
  <c r="Q67" i="1"/>
  <c r="Q68" i="1"/>
  <c r="Q69" i="1"/>
  <c r="Q65" i="1"/>
  <c r="J65" i="1"/>
  <c r="K65" i="1"/>
  <c r="L65" i="1"/>
  <c r="M65" i="1"/>
  <c r="N65" i="1"/>
  <c r="O65" i="1"/>
  <c r="P65" i="1"/>
  <c r="J67" i="1"/>
  <c r="K67" i="1"/>
  <c r="L67" i="1"/>
  <c r="M67" i="1"/>
  <c r="N67" i="1"/>
  <c r="O67" i="1"/>
  <c r="P67" i="1"/>
  <c r="J68" i="1"/>
  <c r="K68" i="1"/>
  <c r="L68" i="1"/>
  <c r="M68" i="1"/>
  <c r="N68" i="1"/>
  <c r="O68" i="1"/>
  <c r="P68" i="1"/>
  <c r="J69" i="1"/>
  <c r="K69" i="1"/>
  <c r="L69" i="1"/>
  <c r="M69" i="1"/>
  <c r="N69" i="1"/>
  <c r="O69" i="1"/>
  <c r="P69" i="1"/>
  <c r="I69" i="1"/>
  <c r="I68" i="1"/>
  <c r="I67" i="1"/>
  <c r="I65" i="1"/>
  <c r="EO62" i="1"/>
  <c r="EN62" i="1"/>
  <c r="EM62" i="1"/>
  <c r="EL62" i="1"/>
  <c r="EK62" i="1"/>
  <c r="EJ62" i="1"/>
  <c r="EI62" i="1"/>
  <c r="EH62" i="1"/>
  <c r="EF62" i="1"/>
  <c r="EE62" i="1"/>
  <c r="ED62" i="1"/>
  <c r="EC62" i="1"/>
  <c r="EB62" i="1"/>
  <c r="EA62" i="1"/>
  <c r="DZ62" i="1"/>
  <c r="DY62" i="1"/>
  <c r="DX62" i="1"/>
  <c r="DW62" i="1"/>
  <c r="DV62" i="1"/>
  <c r="EF61" i="1"/>
  <c r="EE61" i="1"/>
  <c r="ED61" i="1"/>
  <c r="EC61" i="1"/>
  <c r="EB61" i="1"/>
  <c r="EA61" i="1"/>
  <c r="DZ61" i="1"/>
  <c r="DY61" i="1"/>
  <c r="EF60" i="1"/>
  <c r="EE60" i="1"/>
  <c r="ED60" i="1"/>
  <c r="EC60" i="1"/>
  <c r="EB60" i="1"/>
  <c r="EA60" i="1"/>
  <c r="DZ60" i="1"/>
  <c r="DY60" i="1"/>
  <c r="EF59" i="1"/>
  <c r="EE59" i="1"/>
  <c r="ED59" i="1"/>
  <c r="EC59" i="1"/>
  <c r="EB59" i="1"/>
  <c r="EA59" i="1"/>
  <c r="DZ59" i="1"/>
  <c r="DY59" i="1"/>
  <c r="EF58" i="1"/>
  <c r="EE58" i="1"/>
  <c r="ED58" i="1"/>
  <c r="EC58" i="1"/>
  <c r="EB58" i="1"/>
  <c r="EA58" i="1"/>
  <c r="DZ58" i="1"/>
  <c r="DY58" i="1"/>
  <c r="EJ57" i="1"/>
  <c r="EI57" i="1"/>
  <c r="EH57" i="1"/>
  <c r="DA62" i="1"/>
  <c r="CZ62" i="1"/>
  <c r="CY62" i="1"/>
  <c r="CX62" i="1"/>
  <c r="CW62" i="1"/>
  <c r="CV62" i="1"/>
  <c r="CU62" i="1"/>
  <c r="CT62" i="1"/>
  <c r="CR62" i="1"/>
  <c r="CQ62" i="1"/>
  <c r="CP62" i="1"/>
  <c r="CO62" i="1"/>
  <c r="CN62" i="1"/>
  <c r="CM62" i="1"/>
  <c r="CL62" i="1"/>
  <c r="CK62" i="1"/>
  <c r="CJ62" i="1"/>
  <c r="CI62" i="1"/>
  <c r="CH62" i="1"/>
  <c r="CV61" i="1"/>
  <c r="CR61" i="1"/>
  <c r="CQ61" i="1"/>
  <c r="CP61" i="1"/>
  <c r="CO61" i="1"/>
  <c r="CN61" i="1"/>
  <c r="CM61" i="1"/>
  <c r="CL61" i="1"/>
  <c r="CK61" i="1"/>
  <c r="CV60" i="1"/>
  <c r="CR60" i="1"/>
  <c r="CQ60" i="1"/>
  <c r="CP60" i="1"/>
  <c r="CO60" i="1"/>
  <c r="CN60" i="1"/>
  <c r="CM60" i="1"/>
  <c r="CL60" i="1"/>
  <c r="CK60" i="1"/>
  <c r="CV59" i="1"/>
  <c r="CR59" i="1"/>
  <c r="CQ59" i="1"/>
  <c r="CP59" i="1"/>
  <c r="CO59" i="1"/>
  <c r="CN59" i="1"/>
  <c r="CM59" i="1"/>
  <c r="CL59" i="1"/>
  <c r="CK59" i="1"/>
  <c r="DA58" i="1"/>
  <c r="CZ58" i="1"/>
  <c r="CY58" i="1"/>
  <c r="CX58" i="1"/>
  <c r="CW58" i="1"/>
  <c r="CV58" i="1"/>
  <c r="CU58" i="1"/>
  <c r="CT58" i="1"/>
  <c r="CR58" i="1"/>
  <c r="CQ58" i="1"/>
  <c r="CP58" i="1"/>
  <c r="CO58" i="1"/>
  <c r="CN58" i="1"/>
  <c r="CM58" i="1"/>
  <c r="CL58" i="1"/>
  <c r="CK58" i="1"/>
  <c r="CI58" i="1"/>
  <c r="CH58" i="1"/>
  <c r="CV57" i="1"/>
  <c r="CU57" i="1"/>
  <c r="CT57" i="1"/>
  <c r="BP10" i="1"/>
  <c r="BP12" i="1"/>
  <c r="BP15" i="1"/>
  <c r="BP16" i="1"/>
  <c r="BP17" i="1"/>
  <c r="BP21" i="1"/>
  <c r="BP22" i="1"/>
  <c r="BP26" i="1"/>
  <c r="BP27" i="1"/>
  <c r="BP28" i="1"/>
  <c r="BP30" i="1"/>
  <c r="BP34" i="1"/>
  <c r="BP35" i="1"/>
  <c r="BP37" i="1"/>
  <c r="BP38" i="1"/>
  <c r="BP40" i="1"/>
  <c r="BP41" i="1"/>
  <c r="BP44" i="1"/>
  <c r="BP48" i="1"/>
  <c r="BP49" i="1"/>
  <c r="BP51" i="1"/>
  <c r="BP52" i="1"/>
  <c r="BP7" i="1"/>
  <c r="AV10" i="1"/>
  <c r="AV12" i="1"/>
  <c r="AV15" i="1"/>
  <c r="AV16" i="1"/>
  <c r="AV17" i="1"/>
  <c r="AV21" i="1"/>
  <c r="AV22" i="1"/>
  <c r="AV26" i="1"/>
  <c r="AV27" i="1"/>
  <c r="AV28" i="1"/>
  <c r="AV29" i="1"/>
  <c r="AV30" i="1"/>
  <c r="AV32" i="1"/>
  <c r="AV34" i="1"/>
  <c r="AV35" i="1"/>
  <c r="AV37" i="1"/>
  <c r="AV40" i="1"/>
  <c r="AV41" i="1"/>
  <c r="AV43" i="1"/>
  <c r="AV44" i="1"/>
  <c r="AV48" i="1"/>
  <c r="AV49" i="1"/>
  <c r="AV51" i="1"/>
  <c r="AV52" i="1"/>
  <c r="AV7" i="1"/>
  <c r="AV62" i="1"/>
  <c r="AW54" i="1"/>
  <c r="AX54" i="1"/>
  <c r="AY54" i="1"/>
  <c r="AZ54" i="1"/>
  <c r="BA54" i="1"/>
  <c r="BB54" i="1"/>
  <c r="BC54" i="1"/>
  <c r="BD54" i="1"/>
  <c r="BF54" i="1"/>
  <c r="BF57" i="1" s="1"/>
  <c r="BG54" i="1"/>
  <c r="BH54" i="1"/>
  <c r="BM62" i="1"/>
  <c r="BL62" i="1"/>
  <c r="BK62" i="1"/>
  <c r="BJ62" i="1"/>
  <c r="BI62" i="1"/>
  <c r="BH62" i="1"/>
  <c r="BG62" i="1"/>
  <c r="BF62" i="1"/>
  <c r="BD62" i="1"/>
  <c r="BC62" i="1"/>
  <c r="BB62" i="1"/>
  <c r="BA62" i="1"/>
  <c r="AZ62" i="1"/>
  <c r="AY62" i="1"/>
  <c r="AX62" i="1"/>
  <c r="AW62" i="1"/>
  <c r="AU62" i="1"/>
  <c r="AT62" i="1"/>
  <c r="BH61" i="1"/>
  <c r="BG61" i="1"/>
  <c r="BF61" i="1"/>
  <c r="BD61" i="1"/>
  <c r="BC61" i="1"/>
  <c r="BB61" i="1"/>
  <c r="BA61" i="1"/>
  <c r="AZ61" i="1"/>
  <c r="AY61" i="1"/>
  <c r="AX61" i="1"/>
  <c r="AW61" i="1"/>
  <c r="BH60" i="1"/>
  <c r="BG60" i="1"/>
  <c r="BF60" i="1"/>
  <c r="BD60" i="1"/>
  <c r="BC60" i="1"/>
  <c r="BB60" i="1"/>
  <c r="BA60" i="1"/>
  <c r="AZ60" i="1"/>
  <c r="AY60" i="1"/>
  <c r="AX60" i="1"/>
  <c r="AW60" i="1"/>
  <c r="BH59" i="1"/>
  <c r="BG59" i="1"/>
  <c r="BF59" i="1"/>
  <c r="BD59" i="1"/>
  <c r="BC59" i="1"/>
  <c r="BB59" i="1"/>
  <c r="BA59" i="1"/>
  <c r="AZ59" i="1"/>
  <c r="AY59" i="1"/>
  <c r="AX59" i="1"/>
  <c r="AW59" i="1"/>
  <c r="BM58" i="1"/>
  <c r="BL58" i="1"/>
  <c r="BK58" i="1"/>
  <c r="BJ58" i="1"/>
  <c r="BI58" i="1"/>
  <c r="BH58" i="1"/>
  <c r="BG58" i="1"/>
  <c r="BF58" i="1"/>
  <c r="AU58" i="1"/>
  <c r="AT58" i="1"/>
  <c r="BH57" i="1"/>
  <c r="BG57" i="1"/>
  <c r="G62" i="1"/>
  <c r="I62" i="1"/>
  <c r="J62" i="1"/>
  <c r="K62" i="1"/>
  <c r="L62" i="1"/>
  <c r="M62" i="1"/>
  <c r="N62" i="1"/>
  <c r="O62" i="1"/>
  <c r="P62" i="1"/>
  <c r="R62" i="1"/>
  <c r="S62" i="1"/>
  <c r="T62" i="1"/>
  <c r="U62" i="1"/>
  <c r="V62" i="1"/>
  <c r="W62" i="1"/>
  <c r="X62" i="1"/>
  <c r="Y62" i="1"/>
  <c r="F62" i="1"/>
  <c r="I61" i="1"/>
  <c r="J61" i="1"/>
  <c r="K61" i="1"/>
  <c r="L61" i="1"/>
  <c r="M61" i="1"/>
  <c r="N61" i="1"/>
  <c r="O61" i="1"/>
  <c r="P61" i="1"/>
  <c r="R61" i="1"/>
  <c r="S61" i="1"/>
  <c r="T61" i="1"/>
  <c r="EP70" i="1" l="1"/>
  <c r="AV58" i="1"/>
  <c r="AB10" i="1"/>
  <c r="AB12" i="1"/>
  <c r="AB16" i="1"/>
  <c r="AB17" i="1"/>
  <c r="AB21" i="1"/>
  <c r="AB22" i="1"/>
  <c r="AB26" i="1"/>
  <c r="AB27" i="1"/>
  <c r="AB28" i="1"/>
  <c r="AB29" i="1"/>
  <c r="AB30" i="1"/>
  <c r="AB32" i="1"/>
  <c r="AB34" i="1"/>
  <c r="AB35" i="1"/>
  <c r="AB37" i="1"/>
  <c r="AB40" i="1"/>
  <c r="AB41" i="1"/>
  <c r="AB44" i="1"/>
  <c r="AB47" i="1"/>
  <c r="AB48" i="1"/>
  <c r="AB49" i="1"/>
  <c r="AB51" i="1"/>
  <c r="AB52" i="1"/>
  <c r="I60" i="1"/>
  <c r="J60" i="1"/>
  <c r="K60" i="1"/>
  <c r="L60" i="1"/>
  <c r="M60" i="1"/>
  <c r="N60" i="1"/>
  <c r="O60" i="1"/>
  <c r="P60" i="1"/>
  <c r="R60" i="1"/>
  <c r="S60" i="1"/>
  <c r="T60" i="1"/>
  <c r="R57" i="1"/>
  <c r="S57" i="1"/>
  <c r="T57" i="1"/>
  <c r="I59" i="1"/>
  <c r="J59" i="1"/>
  <c r="K59" i="1"/>
  <c r="L59" i="1"/>
  <c r="M59" i="1"/>
  <c r="N59" i="1"/>
  <c r="O59" i="1"/>
  <c r="P59" i="1"/>
  <c r="R59" i="1"/>
  <c r="S59" i="1"/>
  <c r="T59" i="1"/>
  <c r="G58" i="1"/>
  <c r="I58" i="1"/>
  <c r="J58" i="1"/>
  <c r="K58" i="1"/>
  <c r="L58" i="1"/>
  <c r="M58" i="1"/>
  <c r="N58" i="1"/>
  <c r="O58" i="1"/>
  <c r="P58" i="1"/>
  <c r="R58" i="1"/>
  <c r="S58" i="1"/>
  <c r="T58" i="1"/>
  <c r="U58" i="1"/>
  <c r="V58" i="1"/>
  <c r="W58" i="1"/>
  <c r="X58" i="1"/>
  <c r="Y58" i="1"/>
  <c r="F58" i="1"/>
  <c r="FI54" i="1" l="1"/>
  <c r="EZ54" i="1"/>
  <c r="EY54" i="1"/>
  <c r="EX54" i="1"/>
  <c r="EW54" i="1"/>
  <c r="EV54" i="1"/>
  <c r="EU54" i="1"/>
  <c r="ET54" i="1"/>
  <c r="ES54" i="1"/>
  <c r="EF54" i="1"/>
  <c r="EE54" i="1"/>
  <c r="EE57" i="1" s="1"/>
  <c r="ED54" i="1"/>
  <c r="ED57" i="1" s="1"/>
  <c r="EC54" i="1"/>
  <c r="EC57" i="1" s="1"/>
  <c r="EB54" i="1"/>
  <c r="EA54" i="1"/>
  <c r="EA57" i="1" s="1"/>
  <c r="DZ54" i="1"/>
  <c r="DZ57" i="1" s="1"/>
  <c r="DY54" i="1"/>
  <c r="DY57" i="1" s="1"/>
  <c r="DL54" i="1"/>
  <c r="DK54" i="1"/>
  <c r="DJ54" i="1"/>
  <c r="DI54" i="1"/>
  <c r="DH54" i="1"/>
  <c r="DG54" i="1"/>
  <c r="DF54" i="1"/>
  <c r="DE54" i="1"/>
  <c r="DA54" i="1"/>
  <c r="CR54" i="1"/>
  <c r="CR57" i="1" s="1"/>
  <c r="CQ54" i="1"/>
  <c r="CP54" i="1"/>
  <c r="CO54" i="1"/>
  <c r="CO57" i="1" s="1"/>
  <c r="CN54" i="1"/>
  <c r="CN57" i="1" s="1"/>
  <c r="CM54" i="1"/>
  <c r="CL54" i="1"/>
  <c r="CK54" i="1"/>
  <c r="CK57" i="1" s="1"/>
  <c r="CG54" i="1"/>
  <c r="AJ54" i="1"/>
  <c r="AI54" i="1"/>
  <c r="AH54" i="1"/>
  <c r="AG54" i="1"/>
  <c r="AF54" i="1"/>
  <c r="AE54" i="1"/>
  <c r="AD54" i="1"/>
  <c r="AC54" i="1"/>
  <c r="Y54" i="1"/>
  <c r="I54" i="1"/>
  <c r="I57" i="1" s="1"/>
  <c r="J54" i="1"/>
  <c r="K54" i="1"/>
  <c r="L54" i="1"/>
  <c r="L57" i="1" s="1"/>
  <c r="M54" i="1"/>
  <c r="M57" i="1" s="1"/>
  <c r="N54" i="1"/>
  <c r="O54" i="1"/>
  <c r="P54" i="1"/>
  <c r="P57" i="1" s="1"/>
  <c r="K57" i="1" l="1"/>
  <c r="CL57" i="1"/>
  <c r="O57" i="1"/>
  <c r="CP57" i="1"/>
  <c r="N57" i="1"/>
  <c r="J57" i="1"/>
  <c r="CM57" i="1"/>
  <c r="CQ57" i="1"/>
  <c r="EB57" i="1"/>
  <c r="EF57" i="1"/>
  <c r="FA52" i="1"/>
  <c r="EG52" i="1"/>
  <c r="DM52" i="1"/>
  <c r="CS52" i="1"/>
  <c r="BY52" i="1"/>
  <c r="BE52" i="1"/>
  <c r="AK52" i="1"/>
  <c r="Q52" i="1"/>
  <c r="H52" i="1"/>
  <c r="FA51" i="1"/>
  <c r="EG51" i="1"/>
  <c r="DM51" i="1"/>
  <c r="CS51" i="1"/>
  <c r="BY51" i="1"/>
  <c r="BE51" i="1"/>
  <c r="AK51" i="1"/>
  <c r="Q51" i="1"/>
  <c r="H51" i="1"/>
  <c r="FH50" i="1"/>
  <c r="FG50" i="1"/>
  <c r="FF50" i="1"/>
  <c r="FE50" i="1"/>
  <c r="FD50" i="1"/>
  <c r="FC50" i="1"/>
  <c r="FB50" i="1"/>
  <c r="FA50" i="1"/>
  <c r="EQ50" i="1"/>
  <c r="EP50" i="1"/>
  <c r="ER50" i="1" s="1"/>
  <c r="EO50" i="1"/>
  <c r="EN50" i="1"/>
  <c r="EM50" i="1"/>
  <c r="EL50" i="1"/>
  <c r="EK50" i="1"/>
  <c r="EJ50" i="1"/>
  <c r="EH50" i="1"/>
  <c r="EG50" i="1"/>
  <c r="DW50" i="1"/>
  <c r="DV50" i="1"/>
  <c r="DX50" i="1" s="1"/>
  <c r="DU50" i="1"/>
  <c r="DT50" i="1"/>
  <c r="DS50" i="1"/>
  <c r="DR50" i="1"/>
  <c r="DQ50" i="1"/>
  <c r="DO50" i="1"/>
  <c r="DN50" i="1"/>
  <c r="DM50" i="1"/>
  <c r="DC50" i="1"/>
  <c r="DB50" i="1"/>
  <c r="CZ50" i="1"/>
  <c r="CY50" i="1"/>
  <c r="CX50" i="1"/>
  <c r="CW50" i="1"/>
  <c r="CS50" i="1"/>
  <c r="CI50" i="1"/>
  <c r="CH50" i="1"/>
  <c r="CF50" i="1"/>
  <c r="CE50" i="1"/>
  <c r="CD50" i="1"/>
  <c r="CC50" i="1"/>
  <c r="BY50" i="1"/>
  <c r="BO50" i="1"/>
  <c r="BN50" i="1"/>
  <c r="BP50" i="1" s="1"/>
  <c r="BM50" i="1"/>
  <c r="BL50" i="1"/>
  <c r="BK50" i="1"/>
  <c r="BJ50" i="1"/>
  <c r="BI50" i="1"/>
  <c r="BE50" i="1"/>
  <c r="AU50" i="1"/>
  <c r="AT50" i="1"/>
  <c r="AV50" i="1" s="1"/>
  <c r="AS50" i="1"/>
  <c r="AR50" i="1"/>
  <c r="AQ50" i="1"/>
  <c r="AP50" i="1"/>
  <c r="AO50" i="1"/>
  <c r="AK50" i="1"/>
  <c r="AA50" i="1"/>
  <c r="Z50" i="1"/>
  <c r="AB50" i="1" s="1"/>
  <c r="X50" i="1"/>
  <c r="W50" i="1"/>
  <c r="V50" i="1"/>
  <c r="U50" i="1"/>
  <c r="Q50" i="1"/>
  <c r="G50" i="1"/>
  <c r="F50" i="1"/>
  <c r="FH49" i="1"/>
  <c r="FG49" i="1"/>
  <c r="FF49" i="1"/>
  <c r="FE49" i="1"/>
  <c r="FD49" i="1"/>
  <c r="FC49" i="1"/>
  <c r="EI58" i="1" s="1"/>
  <c r="FB49" i="1"/>
  <c r="FA49" i="1"/>
  <c r="EQ49" i="1"/>
  <c r="EP49" i="1"/>
  <c r="EO49" i="1"/>
  <c r="EO58" i="1" s="1"/>
  <c r="EN49" i="1"/>
  <c r="EM49" i="1"/>
  <c r="EL49" i="1"/>
  <c r="EK49" i="1"/>
  <c r="EK58" i="1" s="1"/>
  <c r="EJ49" i="1"/>
  <c r="EH49" i="1"/>
  <c r="EG49" i="1"/>
  <c r="DW49" i="1"/>
  <c r="DV49" i="1"/>
  <c r="DM49" i="1"/>
  <c r="CS49" i="1"/>
  <c r="BY49" i="1"/>
  <c r="BE49" i="1"/>
  <c r="AK49" i="1"/>
  <c r="Q49" i="1"/>
  <c r="H49" i="1"/>
  <c r="FA48" i="1"/>
  <c r="EG48" i="1"/>
  <c r="DM48" i="1"/>
  <c r="CS48" i="1"/>
  <c r="BY48" i="1"/>
  <c r="BE48" i="1"/>
  <c r="AK48" i="1"/>
  <c r="Q48" i="1"/>
  <c r="H48" i="1"/>
  <c r="FA47" i="1"/>
  <c r="EG47" i="1"/>
  <c r="DM47" i="1"/>
  <c r="CZ47" i="1"/>
  <c r="CY47" i="1"/>
  <c r="CX47" i="1"/>
  <c r="CW47" i="1"/>
  <c r="CS47" i="1"/>
  <c r="CI47" i="1"/>
  <c r="CH47" i="1"/>
  <c r="CF47" i="1"/>
  <c r="CE47" i="1"/>
  <c r="CD47" i="1"/>
  <c r="CC47" i="1"/>
  <c r="BY47" i="1"/>
  <c r="BO47" i="1"/>
  <c r="BN47" i="1"/>
  <c r="BP47" i="1" s="1"/>
  <c r="BM47" i="1"/>
  <c r="BL47" i="1"/>
  <c r="BK47" i="1"/>
  <c r="BJ47" i="1"/>
  <c r="BI47" i="1"/>
  <c r="BE47" i="1"/>
  <c r="AU47" i="1"/>
  <c r="AT47" i="1"/>
  <c r="AV47" i="1" s="1"/>
  <c r="AK47" i="1"/>
  <c r="X47" i="1"/>
  <c r="W47" i="1"/>
  <c r="V47" i="1"/>
  <c r="U47" i="1"/>
  <c r="Q47" i="1"/>
  <c r="G47" i="1"/>
  <c r="F47" i="1"/>
  <c r="H47" i="1" s="1"/>
  <c r="FH46" i="1"/>
  <c r="FG46" i="1"/>
  <c r="FF46" i="1"/>
  <c r="FE46" i="1"/>
  <c r="FD46" i="1"/>
  <c r="FC46" i="1"/>
  <c r="FB46" i="1"/>
  <c r="FA46" i="1"/>
  <c r="EQ46" i="1"/>
  <c r="EP46" i="1"/>
  <c r="ER46" i="1" s="1"/>
  <c r="EO46" i="1"/>
  <c r="EN46" i="1"/>
  <c r="EM46" i="1"/>
  <c r="EL46" i="1"/>
  <c r="EK46" i="1"/>
  <c r="EJ46" i="1"/>
  <c r="EH46" i="1"/>
  <c r="EG46" i="1"/>
  <c r="DW46" i="1"/>
  <c r="DV46" i="1"/>
  <c r="DX46" i="1" s="1"/>
  <c r="DU46" i="1"/>
  <c r="DT46" i="1"/>
  <c r="DS46" i="1"/>
  <c r="DR46" i="1"/>
  <c r="DQ46" i="1"/>
  <c r="DO46" i="1"/>
  <c r="DN46" i="1"/>
  <c r="DM46" i="1"/>
  <c r="DC46" i="1"/>
  <c r="DB46" i="1"/>
  <c r="DD46" i="1" s="1"/>
  <c r="CS46" i="1"/>
  <c r="CF46" i="1"/>
  <c r="CE46" i="1"/>
  <c r="CD46" i="1"/>
  <c r="CC46" i="1"/>
  <c r="BY46" i="1"/>
  <c r="BO46" i="1"/>
  <c r="BN46" i="1"/>
  <c r="BP46" i="1" s="1"/>
  <c r="BM46" i="1"/>
  <c r="BL46" i="1"/>
  <c r="BK46" i="1"/>
  <c r="BJ46" i="1"/>
  <c r="BI46" i="1"/>
  <c r="BE46" i="1"/>
  <c r="AU46" i="1"/>
  <c r="AT46" i="1"/>
  <c r="AV46" i="1" s="1"/>
  <c r="AS46" i="1"/>
  <c r="AR46" i="1"/>
  <c r="AQ46" i="1"/>
  <c r="AP46" i="1"/>
  <c r="AO46" i="1"/>
  <c r="AK46" i="1"/>
  <c r="AA46" i="1"/>
  <c r="Z46" i="1"/>
  <c r="AB46" i="1" s="1"/>
  <c r="X46" i="1"/>
  <c r="W46" i="1"/>
  <c r="V46" i="1"/>
  <c r="U46" i="1"/>
  <c r="Q46" i="1"/>
  <c r="G46" i="1"/>
  <c r="F46" i="1"/>
  <c r="FH45" i="1"/>
  <c r="FG45" i="1"/>
  <c r="FF45" i="1"/>
  <c r="FE45" i="1"/>
  <c r="FD45" i="1"/>
  <c r="FC45" i="1"/>
  <c r="FB45" i="1"/>
  <c r="FA45" i="1"/>
  <c r="EQ45" i="1"/>
  <c r="EP45" i="1"/>
  <c r="EO45" i="1"/>
  <c r="EN45" i="1"/>
  <c r="EM45" i="1"/>
  <c r="EL45" i="1"/>
  <c r="EK45" i="1"/>
  <c r="EJ45" i="1"/>
  <c r="EH45" i="1"/>
  <c r="EG45" i="1"/>
  <c r="DW45" i="1"/>
  <c r="DV45" i="1"/>
  <c r="DU45" i="1"/>
  <c r="DT45" i="1"/>
  <c r="DS45" i="1"/>
  <c r="DR45" i="1"/>
  <c r="DQ45" i="1"/>
  <c r="DO45" i="1"/>
  <c r="DN45" i="1"/>
  <c r="DM45" i="1"/>
  <c r="DC45" i="1"/>
  <c r="DB45" i="1"/>
  <c r="CZ45" i="1"/>
  <c r="CY45" i="1"/>
  <c r="CX45" i="1"/>
  <c r="CW45" i="1"/>
  <c r="CS45" i="1"/>
  <c r="CI45" i="1"/>
  <c r="CH45" i="1"/>
  <c r="CJ45" i="1" s="1"/>
  <c r="CF45" i="1"/>
  <c r="CE45" i="1"/>
  <c r="CD45" i="1"/>
  <c r="CC45" i="1"/>
  <c r="BY45" i="1"/>
  <c r="BO45" i="1"/>
  <c r="BN45" i="1"/>
  <c r="BM45" i="1"/>
  <c r="BL45" i="1"/>
  <c r="BK45" i="1"/>
  <c r="BJ45" i="1"/>
  <c r="BI45" i="1"/>
  <c r="BE45" i="1"/>
  <c r="AU45" i="1"/>
  <c r="AT45" i="1"/>
  <c r="AS45" i="1"/>
  <c r="AR45" i="1"/>
  <c r="AQ45" i="1"/>
  <c r="AP45" i="1"/>
  <c r="AO45" i="1"/>
  <c r="AK45" i="1"/>
  <c r="AA45" i="1"/>
  <c r="Z45" i="1"/>
  <c r="X45" i="1"/>
  <c r="W45" i="1"/>
  <c r="V45" i="1"/>
  <c r="U45" i="1"/>
  <c r="Q45" i="1"/>
  <c r="G45" i="1"/>
  <c r="F45" i="1"/>
  <c r="FA44" i="1"/>
  <c r="EG44" i="1"/>
  <c r="EG62" i="1" s="1"/>
  <c r="DM44" i="1"/>
  <c r="CS44" i="1"/>
  <c r="BY44" i="1"/>
  <c r="BE44" i="1"/>
  <c r="BE62" i="1" s="1"/>
  <c r="AK44" i="1"/>
  <c r="Q44" i="1"/>
  <c r="H44" i="1"/>
  <c r="H62" i="1" s="1"/>
  <c r="FH43" i="1"/>
  <c r="FG43" i="1"/>
  <c r="FF43" i="1"/>
  <c r="FE43" i="1"/>
  <c r="FD43" i="1"/>
  <c r="FC43" i="1"/>
  <c r="FB43" i="1"/>
  <c r="FA43" i="1"/>
  <c r="EQ43" i="1"/>
  <c r="EP43" i="1"/>
  <c r="EO43" i="1"/>
  <c r="EN43" i="1"/>
  <c r="EM43" i="1"/>
  <c r="EL43" i="1"/>
  <c r="EK43" i="1"/>
  <c r="EJ43" i="1"/>
  <c r="EH43" i="1"/>
  <c r="EG43" i="1"/>
  <c r="DW43" i="1"/>
  <c r="DV43" i="1"/>
  <c r="DU43" i="1"/>
  <c r="DT43" i="1"/>
  <c r="DS43" i="1"/>
  <c r="DR43" i="1"/>
  <c r="DQ43" i="1"/>
  <c r="DO43" i="1"/>
  <c r="DN43" i="1"/>
  <c r="DM43" i="1"/>
  <c r="DC43" i="1"/>
  <c r="DB43" i="1"/>
  <c r="CZ43" i="1"/>
  <c r="CY43" i="1"/>
  <c r="CX43" i="1"/>
  <c r="CW43" i="1"/>
  <c r="CS43" i="1"/>
  <c r="CI43" i="1"/>
  <c r="CH43" i="1"/>
  <c r="CJ43" i="1" s="1"/>
  <c r="CF43" i="1"/>
  <c r="CE43" i="1"/>
  <c r="CD43" i="1"/>
  <c r="CC43" i="1"/>
  <c r="BY43" i="1"/>
  <c r="BO43" i="1"/>
  <c r="BN43" i="1"/>
  <c r="BE43" i="1"/>
  <c r="AS43" i="1"/>
  <c r="AR43" i="1"/>
  <c r="AQ43" i="1"/>
  <c r="AP43" i="1"/>
  <c r="AO43" i="1"/>
  <c r="AK43" i="1"/>
  <c r="AA43" i="1"/>
  <c r="Z43" i="1"/>
  <c r="AB43" i="1" s="1"/>
  <c r="X43" i="1"/>
  <c r="W43" i="1"/>
  <c r="V43" i="1"/>
  <c r="U43" i="1"/>
  <c r="Q43" i="1"/>
  <c r="G43" i="1"/>
  <c r="F43" i="1"/>
  <c r="FH42" i="1"/>
  <c r="FG42" i="1"/>
  <c r="FF42" i="1"/>
  <c r="FE42" i="1"/>
  <c r="FD42" i="1"/>
  <c r="FC42" i="1"/>
  <c r="FB42" i="1"/>
  <c r="FA42" i="1"/>
  <c r="EQ42" i="1"/>
  <c r="EP42" i="1"/>
  <c r="EO42" i="1"/>
  <c r="EN42" i="1"/>
  <c r="EM42" i="1"/>
  <c r="EL42" i="1"/>
  <c r="EK42" i="1"/>
  <c r="EJ42" i="1"/>
  <c r="EH42" i="1"/>
  <c r="EG42" i="1"/>
  <c r="DW42" i="1"/>
  <c r="DV42" i="1"/>
  <c r="DU42" i="1"/>
  <c r="DT42" i="1"/>
  <c r="DS42" i="1"/>
  <c r="DR42" i="1"/>
  <c r="DQ42" i="1"/>
  <c r="DO42" i="1"/>
  <c r="DN42" i="1"/>
  <c r="DM42" i="1"/>
  <c r="DC42" i="1"/>
  <c r="DB42" i="1"/>
  <c r="CZ42" i="1"/>
  <c r="CY42" i="1"/>
  <c r="CX42" i="1"/>
  <c r="CW42" i="1"/>
  <c r="CS42" i="1"/>
  <c r="CI42" i="1"/>
  <c r="CH42" i="1"/>
  <c r="CJ42" i="1" s="1"/>
  <c r="CF42" i="1"/>
  <c r="CE42" i="1"/>
  <c r="CD42" i="1"/>
  <c r="CC42" i="1"/>
  <c r="BY42" i="1"/>
  <c r="BO42" i="1"/>
  <c r="BN42" i="1"/>
  <c r="BM42" i="1"/>
  <c r="BL42" i="1"/>
  <c r="BK42" i="1"/>
  <c r="BJ42" i="1"/>
  <c r="BI42" i="1"/>
  <c r="BE42" i="1"/>
  <c r="AU42" i="1"/>
  <c r="AT42" i="1"/>
  <c r="AS42" i="1"/>
  <c r="AR42" i="1"/>
  <c r="AQ42" i="1"/>
  <c r="AP42" i="1"/>
  <c r="AO42" i="1"/>
  <c r="AK42" i="1"/>
  <c r="AA42" i="1"/>
  <c r="Z42" i="1"/>
  <c r="X42" i="1"/>
  <c r="W42" i="1"/>
  <c r="V42" i="1"/>
  <c r="U42" i="1"/>
  <c r="Q42" i="1"/>
  <c r="G42" i="1"/>
  <c r="F42" i="1"/>
  <c r="FA41" i="1"/>
  <c r="EG41" i="1"/>
  <c r="DM41" i="1"/>
  <c r="CS41" i="1"/>
  <c r="BY41" i="1"/>
  <c r="BE41" i="1"/>
  <c r="AK41" i="1"/>
  <c r="Q41" i="1"/>
  <c r="H41" i="1"/>
  <c r="FA40" i="1"/>
  <c r="EG40" i="1"/>
  <c r="DM40" i="1"/>
  <c r="CS40" i="1"/>
  <c r="BY40" i="1"/>
  <c r="BE40" i="1"/>
  <c r="AK40" i="1"/>
  <c r="Q40" i="1"/>
  <c r="H40" i="1"/>
  <c r="FH39" i="1"/>
  <c r="FG39" i="1"/>
  <c r="FF39" i="1"/>
  <c r="FE39" i="1"/>
  <c r="FD39" i="1"/>
  <c r="FC39" i="1"/>
  <c r="FB39" i="1"/>
  <c r="FA39" i="1"/>
  <c r="EQ39" i="1"/>
  <c r="EP39" i="1"/>
  <c r="EO39" i="1"/>
  <c r="EN39" i="1"/>
  <c r="EM39" i="1"/>
  <c r="EL39" i="1"/>
  <c r="EK39" i="1"/>
  <c r="EJ39" i="1"/>
  <c r="EH39" i="1"/>
  <c r="EG39" i="1"/>
  <c r="DW39" i="1"/>
  <c r="DV39" i="1"/>
  <c r="DX39" i="1" s="1"/>
  <c r="DU39" i="1"/>
  <c r="DT39" i="1"/>
  <c r="DS39" i="1"/>
  <c r="DR39" i="1"/>
  <c r="DQ39" i="1"/>
  <c r="DO39" i="1"/>
  <c r="DN39" i="1"/>
  <c r="DM39" i="1"/>
  <c r="DC39" i="1"/>
  <c r="DB39" i="1"/>
  <c r="CZ39" i="1"/>
  <c r="CY39" i="1"/>
  <c r="CX39" i="1"/>
  <c r="CW39" i="1"/>
  <c r="CS39" i="1"/>
  <c r="CI39" i="1"/>
  <c r="CJ39" i="1" s="1"/>
  <c r="CH39" i="1"/>
  <c r="CF39" i="1"/>
  <c r="CE39" i="1"/>
  <c r="CD39" i="1"/>
  <c r="CC39" i="1"/>
  <c r="BY39" i="1"/>
  <c r="BO39" i="1"/>
  <c r="BN39" i="1"/>
  <c r="BP39" i="1" s="1"/>
  <c r="BM39" i="1"/>
  <c r="BL39" i="1"/>
  <c r="BK39" i="1"/>
  <c r="BJ39" i="1"/>
  <c r="BI39" i="1"/>
  <c r="BE39" i="1"/>
  <c r="AU39" i="1"/>
  <c r="AT39" i="1"/>
  <c r="AV39" i="1" s="1"/>
  <c r="AS39" i="1"/>
  <c r="AR39" i="1"/>
  <c r="AQ39" i="1"/>
  <c r="AP39" i="1"/>
  <c r="AO39" i="1"/>
  <c r="AK39" i="1"/>
  <c r="AA39" i="1"/>
  <c r="Z39" i="1"/>
  <c r="AB39" i="1" s="1"/>
  <c r="X39" i="1"/>
  <c r="W39" i="1"/>
  <c r="V39" i="1"/>
  <c r="U39" i="1"/>
  <c r="Q39" i="1"/>
  <c r="G39" i="1"/>
  <c r="F39" i="1"/>
  <c r="FH38" i="1"/>
  <c r="FG38" i="1"/>
  <c r="FF38" i="1"/>
  <c r="FE38" i="1"/>
  <c r="FD38" i="1"/>
  <c r="FC38" i="1"/>
  <c r="FB38" i="1"/>
  <c r="FA38" i="1"/>
  <c r="EQ38" i="1"/>
  <c r="EP38" i="1"/>
  <c r="EO38" i="1"/>
  <c r="EN38" i="1"/>
  <c r="EM38" i="1"/>
  <c r="EL38" i="1"/>
  <c r="EK38" i="1"/>
  <c r="EJ38" i="1"/>
  <c r="EH38" i="1"/>
  <c r="EG38" i="1"/>
  <c r="DW38" i="1"/>
  <c r="DV38" i="1"/>
  <c r="DM38" i="1"/>
  <c r="CS38" i="1"/>
  <c r="BY38" i="1"/>
  <c r="BM38" i="1"/>
  <c r="BL38" i="1"/>
  <c r="BK38" i="1"/>
  <c r="BJ38" i="1"/>
  <c r="BI38" i="1"/>
  <c r="BE38" i="1"/>
  <c r="AU38" i="1"/>
  <c r="AT38" i="1"/>
  <c r="AS38" i="1"/>
  <c r="AR38" i="1"/>
  <c r="AQ38" i="1"/>
  <c r="AP38" i="1"/>
  <c r="AO38" i="1"/>
  <c r="AA38" i="1"/>
  <c r="Z38" i="1"/>
  <c r="Q38" i="1"/>
  <c r="G38" i="1"/>
  <c r="F38" i="1"/>
  <c r="H38" i="1" s="1"/>
  <c r="FA37" i="1"/>
  <c r="EG37" i="1"/>
  <c r="DM37" i="1"/>
  <c r="CS37" i="1"/>
  <c r="BY37" i="1"/>
  <c r="BE37" i="1"/>
  <c r="AK37" i="1"/>
  <c r="X37" i="1"/>
  <c r="W37" i="1"/>
  <c r="V37" i="1"/>
  <c r="U37" i="1"/>
  <c r="Q37" i="1"/>
  <c r="G37" i="1"/>
  <c r="F37" i="1"/>
  <c r="FH36" i="1"/>
  <c r="FG36" i="1"/>
  <c r="FF36" i="1"/>
  <c r="FE36" i="1"/>
  <c r="FD36" i="1"/>
  <c r="FC36" i="1"/>
  <c r="FB36" i="1"/>
  <c r="FA36" i="1"/>
  <c r="EQ36" i="1"/>
  <c r="EP36" i="1"/>
  <c r="ER36" i="1" s="1"/>
  <c r="EO36" i="1"/>
  <c r="EN36" i="1"/>
  <c r="EM36" i="1"/>
  <c r="EL36" i="1"/>
  <c r="EK36" i="1"/>
  <c r="EJ36" i="1"/>
  <c r="EH36" i="1"/>
  <c r="EG36" i="1"/>
  <c r="DW36" i="1"/>
  <c r="DV36" i="1"/>
  <c r="DU36" i="1"/>
  <c r="DT36" i="1"/>
  <c r="DS36" i="1"/>
  <c r="DR36" i="1"/>
  <c r="DQ36" i="1"/>
  <c r="DO36" i="1"/>
  <c r="DN36" i="1"/>
  <c r="DM36" i="1"/>
  <c r="DC36" i="1"/>
  <c r="DB36" i="1"/>
  <c r="DD36" i="1" s="1"/>
  <c r="CZ36" i="1"/>
  <c r="CY36" i="1"/>
  <c r="CX36" i="1"/>
  <c r="CW36" i="1"/>
  <c r="CS36" i="1"/>
  <c r="CI36" i="1"/>
  <c r="CH36" i="1"/>
  <c r="CF36" i="1"/>
  <c r="CE36" i="1"/>
  <c r="CD36" i="1"/>
  <c r="CC36" i="1"/>
  <c r="BY36" i="1"/>
  <c r="BO36" i="1"/>
  <c r="BN36" i="1"/>
  <c r="BM36" i="1"/>
  <c r="BL36" i="1"/>
  <c r="BK36" i="1"/>
  <c r="BJ36" i="1"/>
  <c r="BI36" i="1"/>
  <c r="BE36" i="1"/>
  <c r="AU36" i="1"/>
  <c r="AT36" i="1"/>
  <c r="AS36" i="1"/>
  <c r="AR36" i="1"/>
  <c r="AQ36" i="1"/>
  <c r="AP36" i="1"/>
  <c r="AO36" i="1"/>
  <c r="AK36" i="1"/>
  <c r="AA36" i="1"/>
  <c r="Z36" i="1"/>
  <c r="X36" i="1"/>
  <c r="W36" i="1"/>
  <c r="V36" i="1"/>
  <c r="U36" i="1"/>
  <c r="Q36" i="1"/>
  <c r="G36" i="1"/>
  <c r="F36" i="1"/>
  <c r="FA35" i="1"/>
  <c r="EG35" i="1"/>
  <c r="DM35" i="1"/>
  <c r="CS35" i="1"/>
  <c r="BY35" i="1"/>
  <c r="BE35" i="1"/>
  <c r="AK35" i="1"/>
  <c r="Q35" i="1"/>
  <c r="H35" i="1"/>
  <c r="FA34" i="1"/>
  <c r="EG34" i="1"/>
  <c r="DM34" i="1"/>
  <c r="CS34" i="1"/>
  <c r="BY34" i="1"/>
  <c r="BE34" i="1"/>
  <c r="AK34" i="1"/>
  <c r="Q34" i="1"/>
  <c r="H34" i="1"/>
  <c r="FH33" i="1"/>
  <c r="FG33" i="1"/>
  <c r="FF33" i="1"/>
  <c r="FE33" i="1"/>
  <c r="FD33" i="1"/>
  <c r="FC33" i="1"/>
  <c r="FB33" i="1"/>
  <c r="FA33" i="1"/>
  <c r="EQ33" i="1"/>
  <c r="EP33" i="1"/>
  <c r="EO33" i="1"/>
  <c r="EN33" i="1"/>
  <c r="EM33" i="1"/>
  <c r="EL33" i="1"/>
  <c r="EK33" i="1"/>
  <c r="EJ33" i="1"/>
  <c r="EH33" i="1"/>
  <c r="EG33" i="1"/>
  <c r="DW33" i="1"/>
  <c r="DV33" i="1"/>
  <c r="DU33" i="1"/>
  <c r="DT33" i="1"/>
  <c r="DS33" i="1"/>
  <c r="DR33" i="1"/>
  <c r="DQ33" i="1"/>
  <c r="DO33" i="1"/>
  <c r="DN33" i="1"/>
  <c r="DM33" i="1"/>
  <c r="DC33" i="1"/>
  <c r="DB33" i="1"/>
  <c r="CZ33" i="1"/>
  <c r="CY33" i="1"/>
  <c r="CX33" i="1"/>
  <c r="CW33" i="1"/>
  <c r="CS33" i="1"/>
  <c r="CI33" i="1"/>
  <c r="CH33" i="1"/>
  <c r="CF33" i="1"/>
  <c r="CE33" i="1"/>
  <c r="CD33" i="1"/>
  <c r="CC33" i="1"/>
  <c r="BY33" i="1"/>
  <c r="BO33" i="1"/>
  <c r="BN33" i="1"/>
  <c r="BM33" i="1"/>
  <c r="BL33" i="1"/>
  <c r="BK33" i="1"/>
  <c r="BJ33" i="1"/>
  <c r="BI33" i="1"/>
  <c r="BE33" i="1"/>
  <c r="AU33" i="1"/>
  <c r="AT33" i="1"/>
  <c r="AS33" i="1"/>
  <c r="AR33" i="1"/>
  <c r="AQ33" i="1"/>
  <c r="AP33" i="1"/>
  <c r="AO33" i="1"/>
  <c r="AK33" i="1"/>
  <c r="AA33" i="1"/>
  <c r="Z33" i="1"/>
  <c r="X33" i="1"/>
  <c r="W33" i="1"/>
  <c r="V33" i="1"/>
  <c r="U33" i="1"/>
  <c r="Q33" i="1"/>
  <c r="G33" i="1"/>
  <c r="F33" i="1"/>
  <c r="FA32" i="1"/>
  <c r="EG32" i="1"/>
  <c r="DM32" i="1"/>
  <c r="CZ32" i="1"/>
  <c r="CY32" i="1"/>
  <c r="CX32" i="1"/>
  <c r="CW32" i="1"/>
  <c r="CS32" i="1"/>
  <c r="CI32" i="1"/>
  <c r="CH32" i="1"/>
  <c r="CJ32" i="1" s="1"/>
  <c r="CF32" i="1"/>
  <c r="CE32" i="1"/>
  <c r="CD32" i="1"/>
  <c r="CC32" i="1"/>
  <c r="BY32" i="1"/>
  <c r="BO32" i="1"/>
  <c r="BN32" i="1"/>
  <c r="BE32" i="1"/>
  <c r="AK32" i="1"/>
  <c r="Q32" i="1"/>
  <c r="H32" i="1"/>
  <c r="FH31" i="1"/>
  <c r="FG31" i="1"/>
  <c r="FF31" i="1"/>
  <c r="FE31" i="1"/>
  <c r="FD31" i="1"/>
  <c r="FC31" i="1"/>
  <c r="FB31" i="1"/>
  <c r="FA31" i="1"/>
  <c r="EQ31" i="1"/>
  <c r="EP31" i="1"/>
  <c r="EO31" i="1"/>
  <c r="EN31" i="1"/>
  <c r="EM31" i="1"/>
  <c r="EL31" i="1"/>
  <c r="EK31" i="1"/>
  <c r="EJ31" i="1"/>
  <c r="EH31" i="1"/>
  <c r="EG31" i="1"/>
  <c r="DW31" i="1"/>
  <c r="DV31" i="1"/>
  <c r="DU31" i="1"/>
  <c r="DT31" i="1"/>
  <c r="DS31" i="1"/>
  <c r="DR31" i="1"/>
  <c r="DQ31" i="1"/>
  <c r="DO31" i="1"/>
  <c r="DN31" i="1"/>
  <c r="DM31" i="1"/>
  <c r="DC31" i="1"/>
  <c r="DB31" i="1"/>
  <c r="CZ31" i="1"/>
  <c r="CY31" i="1"/>
  <c r="CX31" i="1"/>
  <c r="CW31" i="1"/>
  <c r="CS31" i="1"/>
  <c r="CI31" i="1"/>
  <c r="CH31" i="1"/>
  <c r="CJ31" i="1" s="1"/>
  <c r="CF31" i="1"/>
  <c r="CE31" i="1"/>
  <c r="CD31" i="1"/>
  <c r="CC31" i="1"/>
  <c r="BY31" i="1"/>
  <c r="BO31" i="1"/>
  <c r="BN31" i="1"/>
  <c r="BM31" i="1"/>
  <c r="BL31" i="1"/>
  <c r="BK31" i="1"/>
  <c r="BJ31" i="1"/>
  <c r="BI31" i="1"/>
  <c r="BE31" i="1"/>
  <c r="AU31" i="1"/>
  <c r="AT31" i="1"/>
  <c r="AS31" i="1"/>
  <c r="AR31" i="1"/>
  <c r="AQ31" i="1"/>
  <c r="AP31" i="1"/>
  <c r="AO31" i="1"/>
  <c r="AK31" i="1"/>
  <c r="AA31" i="1"/>
  <c r="Z31" i="1"/>
  <c r="X31" i="1"/>
  <c r="W31" i="1"/>
  <c r="V31" i="1"/>
  <c r="U31" i="1"/>
  <c r="Q31" i="1"/>
  <c r="G31" i="1"/>
  <c r="F31" i="1"/>
  <c r="FA30" i="1"/>
  <c r="EG30" i="1"/>
  <c r="DM30" i="1"/>
  <c r="CS30" i="1"/>
  <c r="BY30" i="1"/>
  <c r="BE30" i="1"/>
  <c r="AK30" i="1"/>
  <c r="Q30" i="1"/>
  <c r="H30" i="1"/>
  <c r="FH29" i="1"/>
  <c r="FG29" i="1"/>
  <c r="FF29" i="1"/>
  <c r="FE29" i="1"/>
  <c r="FD29" i="1"/>
  <c r="FC29" i="1"/>
  <c r="FB29" i="1"/>
  <c r="FA29" i="1"/>
  <c r="EQ29" i="1"/>
  <c r="EP29" i="1"/>
  <c r="EO29" i="1"/>
  <c r="EN29" i="1"/>
  <c r="EM29" i="1"/>
  <c r="EL29" i="1"/>
  <c r="EK29" i="1"/>
  <c r="EJ29" i="1"/>
  <c r="EH29" i="1"/>
  <c r="EG29" i="1"/>
  <c r="DW29" i="1"/>
  <c r="DV29" i="1"/>
  <c r="DU29" i="1"/>
  <c r="DT29" i="1"/>
  <c r="DS29" i="1"/>
  <c r="DR29" i="1"/>
  <c r="DQ29" i="1"/>
  <c r="DO29" i="1"/>
  <c r="DN29" i="1"/>
  <c r="DM29" i="1"/>
  <c r="DC29" i="1"/>
  <c r="DB29" i="1"/>
  <c r="CZ29" i="1"/>
  <c r="CY29" i="1"/>
  <c r="CX29" i="1"/>
  <c r="CW29" i="1"/>
  <c r="CS29" i="1"/>
  <c r="CI29" i="1"/>
  <c r="CH29" i="1"/>
  <c r="CF29" i="1"/>
  <c r="CE29" i="1"/>
  <c r="CD29" i="1"/>
  <c r="CC29" i="1"/>
  <c r="BY29" i="1"/>
  <c r="BO29" i="1"/>
  <c r="BN29" i="1"/>
  <c r="BE29" i="1"/>
  <c r="AK29" i="1"/>
  <c r="Q29" i="1"/>
  <c r="FA28" i="1"/>
  <c r="EG28" i="1"/>
  <c r="DM28" i="1"/>
  <c r="CS28" i="1"/>
  <c r="BY28" i="1"/>
  <c r="BE28" i="1"/>
  <c r="AK28" i="1"/>
  <c r="Q28" i="1"/>
  <c r="H28" i="1"/>
  <c r="FH27" i="1"/>
  <c r="FG27" i="1"/>
  <c r="FF27" i="1"/>
  <c r="FE27" i="1"/>
  <c r="FD27" i="1"/>
  <c r="FC27" i="1"/>
  <c r="FB27" i="1"/>
  <c r="FA27" i="1"/>
  <c r="EQ27" i="1"/>
  <c r="EP27" i="1"/>
  <c r="EG27" i="1"/>
  <c r="DM27" i="1"/>
  <c r="CS27" i="1"/>
  <c r="BY27" i="1"/>
  <c r="BE27" i="1"/>
  <c r="AK27" i="1"/>
  <c r="Q27" i="1"/>
  <c r="H27" i="1"/>
  <c r="FH26" i="1"/>
  <c r="FG26" i="1"/>
  <c r="FF26" i="1"/>
  <c r="FE26" i="1"/>
  <c r="FD26" i="1"/>
  <c r="FC26" i="1"/>
  <c r="FB26" i="1"/>
  <c r="FA26" i="1"/>
  <c r="EQ26" i="1"/>
  <c r="EP26" i="1"/>
  <c r="EG26" i="1"/>
  <c r="DM26" i="1"/>
  <c r="CS26" i="1"/>
  <c r="BY26" i="1"/>
  <c r="BE26" i="1"/>
  <c r="AK26" i="1"/>
  <c r="Q26" i="1"/>
  <c r="H26" i="1"/>
  <c r="FH25" i="1"/>
  <c r="FG25" i="1"/>
  <c r="FF25" i="1"/>
  <c r="FE25" i="1"/>
  <c r="FD25" i="1"/>
  <c r="FC25" i="1"/>
  <c r="FB25" i="1"/>
  <c r="FA25" i="1"/>
  <c r="EQ25" i="1"/>
  <c r="EP25" i="1"/>
  <c r="EO25" i="1"/>
  <c r="EN25" i="1"/>
  <c r="EM25" i="1"/>
  <c r="EL25" i="1"/>
  <c r="EK25" i="1"/>
  <c r="EJ25" i="1"/>
  <c r="EH25" i="1"/>
  <c r="EG25" i="1"/>
  <c r="DW25" i="1"/>
  <c r="DV25" i="1"/>
  <c r="DU25" i="1"/>
  <c r="DT25" i="1"/>
  <c r="DS25" i="1"/>
  <c r="DR25" i="1"/>
  <c r="DQ25" i="1"/>
  <c r="DO25" i="1"/>
  <c r="DN25" i="1"/>
  <c r="DM25" i="1"/>
  <c r="DC25" i="1"/>
  <c r="DB25" i="1"/>
  <c r="CZ25" i="1"/>
  <c r="CY25" i="1"/>
  <c r="CX25" i="1"/>
  <c r="CW25" i="1"/>
  <c r="CS25" i="1"/>
  <c r="CI25" i="1"/>
  <c r="CH25" i="1"/>
  <c r="CF25" i="1"/>
  <c r="CE25" i="1"/>
  <c r="CD25" i="1"/>
  <c r="CC25" i="1"/>
  <c r="BY25" i="1"/>
  <c r="BO25" i="1"/>
  <c r="BN25" i="1"/>
  <c r="BM25" i="1"/>
  <c r="BL25" i="1"/>
  <c r="BK25" i="1"/>
  <c r="BJ25" i="1"/>
  <c r="BI25" i="1"/>
  <c r="BE25" i="1"/>
  <c r="AU25" i="1"/>
  <c r="AT25" i="1"/>
  <c r="AS25" i="1"/>
  <c r="AR25" i="1"/>
  <c r="AQ25" i="1"/>
  <c r="AP25" i="1"/>
  <c r="AO25" i="1"/>
  <c r="AK25" i="1"/>
  <c r="AA25" i="1"/>
  <c r="Z25" i="1"/>
  <c r="X25" i="1"/>
  <c r="W25" i="1"/>
  <c r="V25" i="1"/>
  <c r="U25" i="1"/>
  <c r="Q25" i="1"/>
  <c r="G25" i="1"/>
  <c r="F25" i="1"/>
  <c r="H25" i="1" s="1"/>
  <c r="FH24" i="1"/>
  <c r="FG24" i="1"/>
  <c r="FF24" i="1"/>
  <c r="FE24" i="1"/>
  <c r="FD24" i="1"/>
  <c r="FC24" i="1"/>
  <c r="FB24" i="1"/>
  <c r="FA24" i="1"/>
  <c r="EQ24" i="1"/>
  <c r="EP24" i="1"/>
  <c r="EO24" i="1"/>
  <c r="EN24" i="1"/>
  <c r="EM24" i="1"/>
  <c r="EL24" i="1"/>
  <c r="EK24" i="1"/>
  <c r="EJ24" i="1"/>
  <c r="EH24" i="1"/>
  <c r="EG24" i="1"/>
  <c r="DW24" i="1"/>
  <c r="DV24" i="1"/>
  <c r="DX24" i="1" s="1"/>
  <c r="DU24" i="1"/>
  <c r="DT24" i="1"/>
  <c r="DS24" i="1"/>
  <c r="DR24" i="1"/>
  <c r="DQ24" i="1"/>
  <c r="DO24" i="1"/>
  <c r="DN24" i="1"/>
  <c r="DM24" i="1"/>
  <c r="DC24" i="1"/>
  <c r="DB24" i="1"/>
  <c r="CZ24" i="1"/>
  <c r="CY24" i="1"/>
  <c r="CX24" i="1"/>
  <c r="CW24" i="1"/>
  <c r="CS24" i="1"/>
  <c r="CI24" i="1"/>
  <c r="CJ24" i="1" s="1"/>
  <c r="CH24" i="1"/>
  <c r="CF24" i="1"/>
  <c r="CE24" i="1"/>
  <c r="CD24" i="1"/>
  <c r="CC24" i="1"/>
  <c r="BY24" i="1"/>
  <c r="BO24" i="1"/>
  <c r="BN24" i="1"/>
  <c r="BP24" i="1" s="1"/>
  <c r="BM24" i="1"/>
  <c r="BL24" i="1"/>
  <c r="BK24" i="1"/>
  <c r="BJ24" i="1"/>
  <c r="BI24" i="1"/>
  <c r="BE24" i="1"/>
  <c r="AU24" i="1"/>
  <c r="AT24" i="1"/>
  <c r="AV24" i="1" s="1"/>
  <c r="AS24" i="1"/>
  <c r="AR24" i="1"/>
  <c r="AQ24" i="1"/>
  <c r="AP24" i="1"/>
  <c r="AO24" i="1"/>
  <c r="AK24" i="1"/>
  <c r="AA24" i="1"/>
  <c r="Z24" i="1"/>
  <c r="AB24" i="1" s="1"/>
  <c r="X24" i="1"/>
  <c r="W24" i="1"/>
  <c r="V24" i="1"/>
  <c r="U24" i="1"/>
  <c r="Q24" i="1"/>
  <c r="G24" i="1"/>
  <c r="F24" i="1"/>
  <c r="FH23" i="1"/>
  <c r="FG23" i="1"/>
  <c r="FF23" i="1"/>
  <c r="FE23" i="1"/>
  <c r="FD23" i="1"/>
  <c r="FC23" i="1"/>
  <c r="FB23" i="1"/>
  <c r="FA23" i="1"/>
  <c r="EQ23" i="1"/>
  <c r="EP23" i="1"/>
  <c r="EO23" i="1"/>
  <c r="EN23" i="1"/>
  <c r="EM23" i="1"/>
  <c r="EL23" i="1"/>
  <c r="EK23" i="1"/>
  <c r="EJ23" i="1"/>
  <c r="EH23" i="1"/>
  <c r="EG23" i="1"/>
  <c r="DW23" i="1"/>
  <c r="DV23" i="1"/>
  <c r="DU23" i="1"/>
  <c r="DT23" i="1"/>
  <c r="DS23" i="1"/>
  <c r="DR23" i="1"/>
  <c r="DQ23" i="1"/>
  <c r="DO23" i="1"/>
  <c r="DN23" i="1"/>
  <c r="DM23" i="1"/>
  <c r="DC23" i="1"/>
  <c r="DB23" i="1"/>
  <c r="CZ23" i="1"/>
  <c r="CY23" i="1"/>
  <c r="CX23" i="1"/>
  <c r="CW23" i="1"/>
  <c r="CS23" i="1"/>
  <c r="CI23" i="1"/>
  <c r="CH23" i="1"/>
  <c r="CJ23" i="1" s="1"/>
  <c r="CF23" i="1"/>
  <c r="CE23" i="1"/>
  <c r="CD23" i="1"/>
  <c r="CC23" i="1"/>
  <c r="BY23" i="1"/>
  <c r="BO23" i="1"/>
  <c r="BN23" i="1"/>
  <c r="BM23" i="1"/>
  <c r="BL23" i="1"/>
  <c r="BK23" i="1"/>
  <c r="BJ23" i="1"/>
  <c r="BI23" i="1"/>
  <c r="BE23" i="1"/>
  <c r="AU23" i="1"/>
  <c r="AT23" i="1"/>
  <c r="AS23" i="1"/>
  <c r="AR23" i="1"/>
  <c r="AQ23" i="1"/>
  <c r="AP23" i="1"/>
  <c r="AO23" i="1"/>
  <c r="AK23" i="1"/>
  <c r="AA23" i="1"/>
  <c r="Z23" i="1"/>
  <c r="X23" i="1"/>
  <c r="W23" i="1"/>
  <c r="V23" i="1"/>
  <c r="U23" i="1"/>
  <c r="Q23" i="1"/>
  <c r="G23" i="1"/>
  <c r="F23" i="1"/>
  <c r="FA22" i="1"/>
  <c r="EG22" i="1"/>
  <c r="DM22" i="1"/>
  <c r="CS22" i="1"/>
  <c r="BY22" i="1"/>
  <c r="BE22" i="1"/>
  <c r="AK22" i="1"/>
  <c r="Q22" i="1"/>
  <c r="H22" i="1"/>
  <c r="FA21" i="1"/>
  <c r="EG21" i="1"/>
  <c r="DM21" i="1"/>
  <c r="CS21" i="1"/>
  <c r="BY21" i="1"/>
  <c r="BE21" i="1"/>
  <c r="AK21" i="1"/>
  <c r="Q21" i="1"/>
  <c r="H21" i="1"/>
  <c r="FH20" i="1"/>
  <c r="FG20" i="1"/>
  <c r="FF20" i="1"/>
  <c r="FE20" i="1"/>
  <c r="FD20" i="1"/>
  <c r="FC20" i="1"/>
  <c r="FB20" i="1"/>
  <c r="FA20" i="1"/>
  <c r="EQ20" i="1"/>
  <c r="EP20" i="1"/>
  <c r="EO20" i="1"/>
  <c r="EN20" i="1"/>
  <c r="EM20" i="1"/>
  <c r="EL20" i="1"/>
  <c r="EK20" i="1"/>
  <c r="EJ20" i="1"/>
  <c r="EH20" i="1"/>
  <c r="EG20" i="1"/>
  <c r="DW20" i="1"/>
  <c r="DV20" i="1"/>
  <c r="DX20" i="1" s="1"/>
  <c r="DU20" i="1"/>
  <c r="DT20" i="1"/>
  <c r="DS20" i="1"/>
  <c r="DR20" i="1"/>
  <c r="DQ20" i="1"/>
  <c r="DO20" i="1"/>
  <c r="DN20" i="1"/>
  <c r="DM20" i="1"/>
  <c r="DC20" i="1"/>
  <c r="DB20" i="1"/>
  <c r="CZ20" i="1"/>
  <c r="CY20" i="1"/>
  <c r="CY61" i="1" s="1"/>
  <c r="CX20" i="1"/>
  <c r="CW20" i="1"/>
  <c r="CS20" i="1"/>
  <c r="CI20" i="1"/>
  <c r="CI61" i="1" s="1"/>
  <c r="CH20" i="1"/>
  <c r="CF20" i="1"/>
  <c r="CE20" i="1"/>
  <c r="CD20" i="1"/>
  <c r="CC20" i="1"/>
  <c r="BY20" i="1"/>
  <c r="BO20" i="1"/>
  <c r="BN20" i="1"/>
  <c r="BP20" i="1" s="1"/>
  <c r="BM20" i="1"/>
  <c r="BM61" i="1" s="1"/>
  <c r="BL20" i="1"/>
  <c r="BK20" i="1"/>
  <c r="BJ20" i="1"/>
  <c r="BJ61" i="1" s="1"/>
  <c r="BI20" i="1"/>
  <c r="BE20" i="1"/>
  <c r="AU20" i="1"/>
  <c r="AT20" i="1"/>
  <c r="AS20" i="1"/>
  <c r="Y61" i="1" s="1"/>
  <c r="AR20" i="1"/>
  <c r="AQ20" i="1"/>
  <c r="AP20" i="1"/>
  <c r="AO20" i="1"/>
  <c r="AK20" i="1"/>
  <c r="AA20" i="1"/>
  <c r="Z20" i="1"/>
  <c r="AB20" i="1" s="1"/>
  <c r="Q20" i="1"/>
  <c r="H20" i="1"/>
  <c r="FH19" i="1"/>
  <c r="FG19" i="1"/>
  <c r="FF19" i="1"/>
  <c r="FE19" i="1"/>
  <c r="FD19" i="1"/>
  <c r="FC19" i="1"/>
  <c r="FB19" i="1"/>
  <c r="FA19" i="1"/>
  <c r="EQ19" i="1"/>
  <c r="EP19" i="1"/>
  <c r="EO19" i="1"/>
  <c r="EN19" i="1"/>
  <c r="EM19" i="1"/>
  <c r="EL19" i="1"/>
  <c r="EK19" i="1"/>
  <c r="EJ19" i="1"/>
  <c r="EH19" i="1"/>
  <c r="EG19" i="1"/>
  <c r="DW19" i="1"/>
  <c r="DV19" i="1"/>
  <c r="DU19" i="1"/>
  <c r="DT19" i="1"/>
  <c r="DS19" i="1"/>
  <c r="DR19" i="1"/>
  <c r="DQ19" i="1"/>
  <c r="DO19" i="1"/>
  <c r="DN19" i="1"/>
  <c r="DM19" i="1"/>
  <c r="DC19" i="1"/>
  <c r="DB19" i="1"/>
  <c r="CZ19" i="1"/>
  <c r="CY19" i="1"/>
  <c r="CX19" i="1"/>
  <c r="CW19" i="1"/>
  <c r="CS19" i="1"/>
  <c r="CI19" i="1"/>
  <c r="CJ19" i="1" s="1"/>
  <c r="CH19" i="1"/>
  <c r="CF19" i="1"/>
  <c r="CE19" i="1"/>
  <c r="CD19" i="1"/>
  <c r="CC19" i="1"/>
  <c r="BY19" i="1"/>
  <c r="BO19" i="1"/>
  <c r="BN19" i="1"/>
  <c r="BM19" i="1"/>
  <c r="BL19" i="1"/>
  <c r="BK19" i="1"/>
  <c r="BJ19" i="1"/>
  <c r="BI19" i="1"/>
  <c r="BE19" i="1"/>
  <c r="AU19" i="1"/>
  <c r="AT19" i="1"/>
  <c r="AS19" i="1"/>
  <c r="AR19" i="1"/>
  <c r="AQ19" i="1"/>
  <c r="AP19" i="1"/>
  <c r="AO19" i="1"/>
  <c r="AK19" i="1"/>
  <c r="AA19" i="1"/>
  <c r="Z19" i="1"/>
  <c r="X19" i="1"/>
  <c r="W19" i="1"/>
  <c r="V19" i="1"/>
  <c r="U19" i="1"/>
  <c r="Q19" i="1"/>
  <c r="G19" i="1"/>
  <c r="F19" i="1"/>
  <c r="FH18" i="1"/>
  <c r="FG18" i="1"/>
  <c r="FF18" i="1"/>
  <c r="FE18" i="1"/>
  <c r="FD18" i="1"/>
  <c r="FC18" i="1"/>
  <c r="FB18" i="1"/>
  <c r="FA18" i="1"/>
  <c r="EQ18" i="1"/>
  <c r="ER18" i="1" s="1"/>
  <c r="EP18" i="1"/>
  <c r="EO18" i="1"/>
  <c r="EN18" i="1"/>
  <c r="EM18" i="1"/>
  <c r="EL18" i="1"/>
  <c r="EK18" i="1"/>
  <c r="EJ18" i="1"/>
  <c r="EH18" i="1"/>
  <c r="EG18" i="1"/>
  <c r="DW18" i="1"/>
  <c r="DV18" i="1"/>
  <c r="DU18" i="1"/>
  <c r="DT18" i="1"/>
  <c r="DS18" i="1"/>
  <c r="DR18" i="1"/>
  <c r="DQ18" i="1"/>
  <c r="DO18" i="1"/>
  <c r="DN18" i="1"/>
  <c r="DM18" i="1"/>
  <c r="DC18" i="1"/>
  <c r="DB18" i="1"/>
  <c r="CZ18" i="1"/>
  <c r="CY18" i="1"/>
  <c r="CX18" i="1"/>
  <c r="CW18" i="1"/>
  <c r="CS18" i="1"/>
  <c r="CI18" i="1"/>
  <c r="CH18" i="1"/>
  <c r="CF18" i="1"/>
  <c r="CE18" i="1"/>
  <c r="CD18" i="1"/>
  <c r="CC18" i="1"/>
  <c r="BY18" i="1"/>
  <c r="BO18" i="1"/>
  <c r="BN18" i="1"/>
  <c r="BM18" i="1"/>
  <c r="BL18" i="1"/>
  <c r="BK18" i="1"/>
  <c r="BJ18" i="1"/>
  <c r="BI18" i="1"/>
  <c r="BE18" i="1"/>
  <c r="AU18" i="1"/>
  <c r="AT18" i="1"/>
  <c r="AS18" i="1"/>
  <c r="AR18" i="1"/>
  <c r="AQ18" i="1"/>
  <c r="AP18" i="1"/>
  <c r="AO18" i="1"/>
  <c r="AK18" i="1"/>
  <c r="AA18" i="1"/>
  <c r="Z18" i="1"/>
  <c r="X18" i="1"/>
  <c r="W18" i="1"/>
  <c r="V18" i="1"/>
  <c r="U18" i="1"/>
  <c r="Q18" i="1"/>
  <c r="G18" i="1"/>
  <c r="F18" i="1"/>
  <c r="FH17" i="1"/>
  <c r="FG17" i="1"/>
  <c r="FF17" i="1"/>
  <c r="FE17" i="1"/>
  <c r="FD17" i="1"/>
  <c r="FC17" i="1"/>
  <c r="FB17" i="1"/>
  <c r="FA17" i="1"/>
  <c r="EQ17" i="1"/>
  <c r="EP17" i="1"/>
  <c r="EO17" i="1"/>
  <c r="EN17" i="1"/>
  <c r="EM17" i="1"/>
  <c r="EL17" i="1"/>
  <c r="EK17" i="1"/>
  <c r="EJ17" i="1"/>
  <c r="EH17" i="1"/>
  <c r="EG17" i="1"/>
  <c r="DW17" i="1"/>
  <c r="DV17" i="1"/>
  <c r="DM17" i="1"/>
  <c r="CS17" i="1"/>
  <c r="BY17" i="1"/>
  <c r="BE17" i="1"/>
  <c r="AK17" i="1"/>
  <c r="Q17" i="1"/>
  <c r="H17" i="1"/>
  <c r="FH16" i="1"/>
  <c r="FG16" i="1"/>
  <c r="FF16" i="1"/>
  <c r="FE16" i="1"/>
  <c r="FD16" i="1"/>
  <c r="FC16" i="1"/>
  <c r="EI61" i="1" s="1"/>
  <c r="FB16" i="1"/>
  <c r="FA16" i="1"/>
  <c r="EQ16" i="1"/>
  <c r="EP16" i="1"/>
  <c r="EG16" i="1"/>
  <c r="DM16" i="1"/>
  <c r="CS16" i="1"/>
  <c r="BY16" i="1"/>
  <c r="BE16" i="1"/>
  <c r="AK16" i="1"/>
  <c r="Q16" i="1"/>
  <c r="H16" i="1"/>
  <c r="FH15" i="1"/>
  <c r="FG15" i="1"/>
  <c r="FF15" i="1"/>
  <c r="FE15" i="1"/>
  <c r="FD15" i="1"/>
  <c r="FC15" i="1"/>
  <c r="FB15" i="1"/>
  <c r="FA15" i="1"/>
  <c r="EQ15" i="1"/>
  <c r="EP15" i="1"/>
  <c r="EO15" i="1"/>
  <c r="EN15" i="1"/>
  <c r="EM15" i="1"/>
  <c r="EL15" i="1"/>
  <c r="EK15" i="1"/>
  <c r="EJ15" i="1"/>
  <c r="EH15" i="1"/>
  <c r="EG15" i="1"/>
  <c r="DW15" i="1"/>
  <c r="DV15" i="1"/>
  <c r="DU15" i="1"/>
  <c r="DT15" i="1"/>
  <c r="DS15" i="1"/>
  <c r="DR15" i="1"/>
  <c r="DQ15" i="1"/>
  <c r="DO15" i="1"/>
  <c r="DN15" i="1"/>
  <c r="DM15" i="1"/>
  <c r="DC15" i="1"/>
  <c r="DB15" i="1"/>
  <c r="CZ15" i="1"/>
  <c r="CY15" i="1"/>
  <c r="CX15" i="1"/>
  <c r="CW15" i="1"/>
  <c r="CS15" i="1"/>
  <c r="CI15" i="1"/>
  <c r="CH15" i="1"/>
  <c r="BY15" i="1"/>
  <c r="BE15" i="1"/>
  <c r="AS15" i="1"/>
  <c r="AR15" i="1"/>
  <c r="AQ15" i="1"/>
  <c r="AP15" i="1"/>
  <c r="AO15" i="1"/>
  <c r="AK15" i="1"/>
  <c r="AA15" i="1"/>
  <c r="Z15" i="1"/>
  <c r="AB15" i="1" s="1"/>
  <c r="Q15" i="1"/>
  <c r="H15" i="1"/>
  <c r="FH14" i="1"/>
  <c r="FG14" i="1"/>
  <c r="FF14" i="1"/>
  <c r="FE14" i="1"/>
  <c r="FD14" i="1"/>
  <c r="FC14" i="1"/>
  <c r="FB14" i="1"/>
  <c r="FA14" i="1"/>
  <c r="EQ14" i="1"/>
  <c r="EP14" i="1"/>
  <c r="ER14" i="1" s="1"/>
  <c r="EO14" i="1"/>
  <c r="EN14" i="1"/>
  <c r="EM14" i="1"/>
  <c r="EL14" i="1"/>
  <c r="EK14" i="1"/>
  <c r="EJ14" i="1"/>
  <c r="EH14" i="1"/>
  <c r="EG14" i="1"/>
  <c r="DW14" i="1"/>
  <c r="DV14" i="1"/>
  <c r="DU14" i="1"/>
  <c r="DT14" i="1"/>
  <c r="DS14" i="1"/>
  <c r="DR14" i="1"/>
  <c r="DQ14" i="1"/>
  <c r="DO14" i="1"/>
  <c r="DN14" i="1"/>
  <c r="DM14" i="1"/>
  <c r="DC14" i="1"/>
  <c r="DB14" i="1"/>
  <c r="DD14" i="1" s="1"/>
  <c r="CZ14" i="1"/>
  <c r="CY14" i="1"/>
  <c r="CX14" i="1"/>
  <c r="CW14" i="1"/>
  <c r="CS14" i="1"/>
  <c r="CI14" i="1"/>
  <c r="CH14" i="1"/>
  <c r="CF14" i="1"/>
  <c r="CE14" i="1"/>
  <c r="CD14" i="1"/>
  <c r="CC14" i="1"/>
  <c r="BY14" i="1"/>
  <c r="BO14" i="1"/>
  <c r="BN14" i="1"/>
  <c r="BM14" i="1"/>
  <c r="BL14" i="1"/>
  <c r="BK14" i="1"/>
  <c r="BJ14" i="1"/>
  <c r="BI14" i="1"/>
  <c r="BE14" i="1"/>
  <c r="AU14" i="1"/>
  <c r="AT14" i="1"/>
  <c r="AS14" i="1"/>
  <c r="AR14" i="1"/>
  <c r="AQ14" i="1"/>
  <c r="AP14" i="1"/>
  <c r="AO14" i="1"/>
  <c r="AK14" i="1"/>
  <c r="AA14" i="1"/>
  <c r="Z14" i="1"/>
  <c r="X14" i="1"/>
  <c r="W14" i="1"/>
  <c r="V14" i="1"/>
  <c r="U14" i="1"/>
  <c r="Q14" i="1"/>
  <c r="G14" i="1"/>
  <c r="H14" i="1" s="1"/>
  <c r="F14" i="1"/>
  <c r="FH13" i="1"/>
  <c r="FG13" i="1"/>
  <c r="FF13" i="1"/>
  <c r="FE13" i="1"/>
  <c r="FD13" i="1"/>
  <c r="FC13" i="1"/>
  <c r="FB13" i="1"/>
  <c r="FA13" i="1"/>
  <c r="EQ13" i="1"/>
  <c r="EP13" i="1"/>
  <c r="EO13" i="1"/>
  <c r="EO60" i="1" s="1"/>
  <c r="EN13" i="1"/>
  <c r="EM13" i="1"/>
  <c r="EL13" i="1"/>
  <c r="EK13" i="1"/>
  <c r="EK60" i="1" s="1"/>
  <c r="EJ13" i="1"/>
  <c r="EH13" i="1"/>
  <c r="EG13" i="1"/>
  <c r="DW13" i="1"/>
  <c r="DW60" i="1" s="1"/>
  <c r="DW68" i="1" s="1"/>
  <c r="DV13" i="1"/>
  <c r="DU13" i="1"/>
  <c r="DT13" i="1"/>
  <c r="DS13" i="1"/>
  <c r="DR13" i="1"/>
  <c r="DQ13" i="1"/>
  <c r="DO13" i="1"/>
  <c r="DN13" i="1"/>
  <c r="CT60" i="1" s="1"/>
  <c r="DM13" i="1"/>
  <c r="DC13" i="1"/>
  <c r="DB13" i="1"/>
  <c r="CZ13" i="1"/>
  <c r="CZ60" i="1" s="1"/>
  <c r="CY13" i="1"/>
  <c r="CX13" i="1"/>
  <c r="CW13" i="1"/>
  <c r="CS13" i="1"/>
  <c r="CI13" i="1"/>
  <c r="CH13" i="1"/>
  <c r="CF13" i="1"/>
  <c r="CE13" i="1"/>
  <c r="CD13" i="1"/>
  <c r="CC13" i="1"/>
  <c r="BY13" i="1"/>
  <c r="BO13" i="1"/>
  <c r="BN13" i="1"/>
  <c r="BM13" i="1"/>
  <c r="BL13" i="1"/>
  <c r="BK13" i="1"/>
  <c r="BK60" i="1" s="1"/>
  <c r="BJ13" i="1"/>
  <c r="BJ60" i="1" s="1"/>
  <c r="BI13" i="1"/>
  <c r="BE13" i="1"/>
  <c r="AU13" i="1"/>
  <c r="AU60" i="1" s="1"/>
  <c r="AT13" i="1"/>
  <c r="AS13" i="1"/>
  <c r="AR13" i="1"/>
  <c r="AQ13" i="1"/>
  <c r="AP13" i="1"/>
  <c r="AO13" i="1"/>
  <c r="AK13" i="1"/>
  <c r="AA13" i="1"/>
  <c r="Z13" i="1"/>
  <c r="X13" i="1"/>
  <c r="W13" i="1"/>
  <c r="V13" i="1"/>
  <c r="V60" i="1" s="1"/>
  <c r="U13" i="1"/>
  <c r="Q13" i="1"/>
  <c r="G13" i="1"/>
  <c r="F13" i="1"/>
  <c r="FA12" i="1"/>
  <c r="EG12" i="1"/>
  <c r="DM12" i="1"/>
  <c r="CS12" i="1"/>
  <c r="CS60" i="1" s="1"/>
  <c r="BY12" i="1"/>
  <c r="BE12" i="1"/>
  <c r="AK12" i="1"/>
  <c r="Q12" i="1"/>
  <c r="Q60" i="1" s="1"/>
  <c r="H12" i="1"/>
  <c r="FH11" i="1"/>
  <c r="FG11" i="1"/>
  <c r="FF11" i="1"/>
  <c r="FE11" i="1"/>
  <c r="FD11" i="1"/>
  <c r="FC11" i="1"/>
  <c r="FB11" i="1"/>
  <c r="FA11" i="1"/>
  <c r="EQ11" i="1"/>
  <c r="EP11" i="1"/>
  <c r="EO11" i="1"/>
  <c r="EN11" i="1"/>
  <c r="EM11" i="1"/>
  <c r="EL11" i="1"/>
  <c r="EK11" i="1"/>
  <c r="EJ11" i="1"/>
  <c r="EH11" i="1"/>
  <c r="EG11" i="1"/>
  <c r="DW11" i="1"/>
  <c r="DV11" i="1"/>
  <c r="DU11" i="1"/>
  <c r="DT11" i="1"/>
  <c r="DS11" i="1"/>
  <c r="DR11" i="1"/>
  <c r="DQ11" i="1"/>
  <c r="DO11" i="1"/>
  <c r="DN11" i="1"/>
  <c r="DM11" i="1"/>
  <c r="DC11" i="1"/>
  <c r="DB11" i="1"/>
  <c r="CZ11" i="1"/>
  <c r="CY11" i="1"/>
  <c r="CX11" i="1"/>
  <c r="CW11" i="1"/>
  <c r="CS11" i="1"/>
  <c r="CI11" i="1"/>
  <c r="CH11" i="1"/>
  <c r="CF11" i="1"/>
  <c r="CE11" i="1"/>
  <c r="CD11" i="1"/>
  <c r="CC11" i="1"/>
  <c r="BY11" i="1"/>
  <c r="BO11" i="1"/>
  <c r="BN11" i="1"/>
  <c r="BM11" i="1"/>
  <c r="BL11" i="1"/>
  <c r="BK11" i="1"/>
  <c r="BJ11" i="1"/>
  <c r="BI11" i="1"/>
  <c r="BE11" i="1"/>
  <c r="AU11" i="1"/>
  <c r="AT11" i="1"/>
  <c r="AS11" i="1"/>
  <c r="AR11" i="1"/>
  <c r="AQ11" i="1"/>
  <c r="AP11" i="1"/>
  <c r="AO11" i="1"/>
  <c r="AK11" i="1"/>
  <c r="AA11" i="1"/>
  <c r="Z11" i="1"/>
  <c r="X11" i="1"/>
  <c r="W11" i="1"/>
  <c r="V11" i="1"/>
  <c r="U11" i="1"/>
  <c r="Q11" i="1"/>
  <c r="G11" i="1"/>
  <c r="F11" i="1"/>
  <c r="FH10" i="1"/>
  <c r="FG10" i="1"/>
  <c r="FF10" i="1"/>
  <c r="FE10" i="1"/>
  <c r="FD10" i="1"/>
  <c r="FC10" i="1"/>
  <c r="FB10" i="1"/>
  <c r="FA10" i="1"/>
  <c r="EQ10" i="1"/>
  <c r="EP10" i="1"/>
  <c r="EG10" i="1"/>
  <c r="DU10" i="1"/>
  <c r="DT10" i="1"/>
  <c r="DS10" i="1"/>
  <c r="DR10" i="1"/>
  <c r="DQ10" i="1"/>
  <c r="DO10" i="1"/>
  <c r="DN10" i="1"/>
  <c r="DM10" i="1"/>
  <c r="DC10" i="1"/>
  <c r="DB10" i="1"/>
  <c r="CZ10" i="1"/>
  <c r="CY10" i="1"/>
  <c r="CX10" i="1"/>
  <c r="CW10" i="1"/>
  <c r="CS10" i="1"/>
  <c r="CI10" i="1"/>
  <c r="CH10" i="1"/>
  <c r="BY10" i="1"/>
  <c r="BE10" i="1"/>
  <c r="AK10" i="1"/>
  <c r="Q10" i="1"/>
  <c r="H10" i="1"/>
  <c r="FH9" i="1"/>
  <c r="FG9" i="1"/>
  <c r="FF9" i="1"/>
  <c r="FE9" i="1"/>
  <c r="FD9" i="1"/>
  <c r="FC9" i="1"/>
  <c r="FB9" i="1"/>
  <c r="FA9" i="1"/>
  <c r="EQ9" i="1"/>
  <c r="EP9" i="1"/>
  <c r="EO9" i="1"/>
  <c r="EN9" i="1"/>
  <c r="EM9" i="1"/>
  <c r="EL9" i="1"/>
  <c r="EK9" i="1"/>
  <c r="EJ9" i="1"/>
  <c r="EH9" i="1"/>
  <c r="EG9" i="1"/>
  <c r="DW9" i="1"/>
  <c r="DV9" i="1"/>
  <c r="DU9" i="1"/>
  <c r="DT9" i="1"/>
  <c r="DS9" i="1"/>
  <c r="DR9" i="1"/>
  <c r="DQ9" i="1"/>
  <c r="DO9" i="1"/>
  <c r="DN9" i="1"/>
  <c r="DM9" i="1"/>
  <c r="DC9" i="1"/>
  <c r="DB9" i="1"/>
  <c r="CZ9" i="1"/>
  <c r="CY9" i="1"/>
  <c r="CX9" i="1"/>
  <c r="CW9" i="1"/>
  <c r="CS9" i="1"/>
  <c r="CI9" i="1"/>
  <c r="CH9" i="1"/>
  <c r="CF9" i="1"/>
  <c r="CE9" i="1"/>
  <c r="CD9" i="1"/>
  <c r="CC9" i="1"/>
  <c r="BY9" i="1"/>
  <c r="BO9" i="1"/>
  <c r="BN9" i="1"/>
  <c r="BM9" i="1"/>
  <c r="BL9" i="1"/>
  <c r="BK9" i="1"/>
  <c r="BJ9" i="1"/>
  <c r="BI9" i="1"/>
  <c r="BE9" i="1"/>
  <c r="AU9" i="1"/>
  <c r="AT9" i="1"/>
  <c r="AS9" i="1"/>
  <c r="AR9" i="1"/>
  <c r="AQ9" i="1"/>
  <c r="AP9" i="1"/>
  <c r="AO9" i="1"/>
  <c r="AK9" i="1"/>
  <c r="AA9" i="1"/>
  <c r="Z9" i="1"/>
  <c r="X9" i="1"/>
  <c r="W9" i="1"/>
  <c r="V9" i="1"/>
  <c r="U9" i="1"/>
  <c r="Q9" i="1"/>
  <c r="G9" i="1"/>
  <c r="F9" i="1"/>
  <c r="H9" i="1" s="1"/>
  <c r="FA8" i="1"/>
  <c r="EO8" i="1"/>
  <c r="EN8" i="1"/>
  <c r="EM8" i="1"/>
  <c r="EL8" i="1"/>
  <c r="EK8" i="1"/>
  <c r="EJ8" i="1"/>
  <c r="EH8" i="1"/>
  <c r="EG8" i="1"/>
  <c r="DW8" i="1"/>
  <c r="DV8" i="1"/>
  <c r="DU8" i="1"/>
  <c r="DT8" i="1"/>
  <c r="DS8" i="1"/>
  <c r="DR8" i="1"/>
  <c r="DQ8" i="1"/>
  <c r="DO8" i="1"/>
  <c r="DN8" i="1"/>
  <c r="DM8" i="1"/>
  <c r="DC8" i="1"/>
  <c r="DB8" i="1"/>
  <c r="CZ8" i="1"/>
  <c r="CY8" i="1"/>
  <c r="CX8" i="1"/>
  <c r="CW8" i="1"/>
  <c r="CS8" i="1"/>
  <c r="CI8" i="1"/>
  <c r="CH8" i="1"/>
  <c r="CF8" i="1"/>
  <c r="CE8" i="1"/>
  <c r="CD8" i="1"/>
  <c r="CC8" i="1"/>
  <c r="BY8" i="1"/>
  <c r="BO8" i="1"/>
  <c r="BN8" i="1"/>
  <c r="BM8" i="1"/>
  <c r="BL8" i="1"/>
  <c r="BK8" i="1"/>
  <c r="BJ8" i="1"/>
  <c r="BI8" i="1"/>
  <c r="BE8" i="1"/>
  <c r="AU8" i="1"/>
  <c r="AT8" i="1"/>
  <c r="AS8" i="1"/>
  <c r="AR8" i="1"/>
  <c r="AQ8" i="1"/>
  <c r="AP8" i="1"/>
  <c r="AO8" i="1"/>
  <c r="AK8" i="1"/>
  <c r="AA8" i="1"/>
  <c r="Z8" i="1"/>
  <c r="X8" i="1"/>
  <c r="W8" i="1"/>
  <c r="V8" i="1"/>
  <c r="U8" i="1"/>
  <c r="Q8" i="1"/>
  <c r="G8" i="1"/>
  <c r="F8" i="1"/>
  <c r="FA7" i="1"/>
  <c r="EG7" i="1"/>
  <c r="DM7" i="1"/>
  <c r="DM54" i="1" s="1"/>
  <c r="DD7" i="1"/>
  <c r="CJ58" i="1" s="1"/>
  <c r="CS7" i="1"/>
  <c r="BQ7" i="1"/>
  <c r="AK7" i="1"/>
  <c r="AK54" i="1" s="1"/>
  <c r="AB7" i="1"/>
  <c r="Q7" i="1"/>
  <c r="H7" i="1"/>
  <c r="DX8" i="1" l="1"/>
  <c r="DX19" i="1"/>
  <c r="CF54" i="1"/>
  <c r="CU59" i="1"/>
  <c r="EI59" i="1"/>
  <c r="H11" i="1"/>
  <c r="BL60" i="1"/>
  <c r="CU60" i="1"/>
  <c r="DD19" i="1"/>
  <c r="AU61" i="1"/>
  <c r="BK61" i="1"/>
  <c r="CT61" i="1"/>
  <c r="AB23" i="1"/>
  <c r="AV23" i="1"/>
  <c r="BP23" i="1"/>
  <c r="H33" i="1"/>
  <c r="DX36" i="1"/>
  <c r="DD39" i="1"/>
  <c r="EJ58" i="1"/>
  <c r="EN58" i="1"/>
  <c r="G54" i="1"/>
  <c r="CJ9" i="1"/>
  <c r="ER10" i="1"/>
  <c r="AB19" i="1"/>
  <c r="AV19" i="1"/>
  <c r="BP19" i="1"/>
  <c r="U61" i="1"/>
  <c r="DW58" i="1"/>
  <c r="DW66" i="1" s="1"/>
  <c r="EH61" i="1"/>
  <c r="AB18" i="1"/>
  <c r="AV18" i="1"/>
  <c r="BP18" i="1"/>
  <c r="DX18" i="1"/>
  <c r="ER20" i="1"/>
  <c r="AB25" i="1"/>
  <c r="AV25" i="1"/>
  <c r="BP25" i="1"/>
  <c r="ER26" i="1"/>
  <c r="BP29" i="1"/>
  <c r="DX29" i="1"/>
  <c r="AB31" i="1"/>
  <c r="AV31" i="1"/>
  <c r="BP31" i="1"/>
  <c r="BP32" i="1"/>
  <c r="AB33" i="1"/>
  <c r="AV33" i="1"/>
  <c r="BP33" i="1"/>
  <c r="DX33" i="1"/>
  <c r="CJ36" i="1"/>
  <c r="DX38" i="1"/>
  <c r="H39" i="1"/>
  <c r="AB42" i="1"/>
  <c r="AV42" i="1"/>
  <c r="BP42" i="1"/>
  <c r="BP43" i="1"/>
  <c r="AB45" i="1"/>
  <c r="AV45" i="1"/>
  <c r="BP45" i="1"/>
  <c r="H46" i="1"/>
  <c r="ER49" i="1"/>
  <c r="CW54" i="1"/>
  <c r="CW59" i="1"/>
  <c r="DT54" i="1"/>
  <c r="EO54" i="1"/>
  <c r="EO57" i="1" s="1"/>
  <c r="EO59" i="1"/>
  <c r="H13" i="1"/>
  <c r="F60" i="1"/>
  <c r="Q59" i="1"/>
  <c r="BM54" i="1"/>
  <c r="BM57" i="1" s="1"/>
  <c r="BM59" i="1"/>
  <c r="CX59" i="1"/>
  <c r="EL59" i="1"/>
  <c r="CW60" i="1"/>
  <c r="EL60" i="1"/>
  <c r="Q61" i="1"/>
  <c r="CS61" i="1"/>
  <c r="EJ61" i="1"/>
  <c r="H43" i="1"/>
  <c r="H61" i="1" s="1"/>
  <c r="F61" i="1"/>
  <c r="V61" i="1"/>
  <c r="EL58" i="1"/>
  <c r="DD50" i="1"/>
  <c r="AO54" i="1"/>
  <c r="BI54" i="1"/>
  <c r="BI59" i="1"/>
  <c r="CH59" i="1"/>
  <c r="DA59" i="1"/>
  <c r="EG59" i="1"/>
  <c r="G60" i="1"/>
  <c r="W60" i="1"/>
  <c r="EI60" i="1"/>
  <c r="DX15" i="1"/>
  <c r="DV61" i="1"/>
  <c r="DV69" i="1" s="1"/>
  <c r="EN61" i="1"/>
  <c r="CZ61" i="1"/>
  <c r="Q58" i="1"/>
  <c r="Q54" i="1"/>
  <c r="Q57" i="1" s="1"/>
  <c r="CS58" i="1"/>
  <c r="CS54" i="1"/>
  <c r="CS57" i="1" s="1"/>
  <c r="FA54" i="1"/>
  <c r="AB8" i="1"/>
  <c r="Z54" i="1"/>
  <c r="AT59" i="1"/>
  <c r="AV8" i="1"/>
  <c r="AT54" i="1"/>
  <c r="BJ54" i="1"/>
  <c r="BJ59" i="1"/>
  <c r="BP8" i="1"/>
  <c r="BN54" i="1"/>
  <c r="CI59" i="1"/>
  <c r="CY59" i="1"/>
  <c r="DV59" i="1"/>
  <c r="DV67" i="1" s="1"/>
  <c r="EH59" i="1"/>
  <c r="EM59" i="1"/>
  <c r="AB9" i="1"/>
  <c r="AV9" i="1"/>
  <c r="BP9" i="1"/>
  <c r="FE54" i="1"/>
  <c r="CJ11" i="1"/>
  <c r="ER11" i="1"/>
  <c r="BE60" i="1"/>
  <c r="EG60" i="1"/>
  <c r="X60" i="1"/>
  <c r="Y60" i="1"/>
  <c r="BI60" i="1"/>
  <c r="BM60" i="1"/>
  <c r="CH60" i="1"/>
  <c r="CX60" i="1"/>
  <c r="DD13" i="1"/>
  <c r="DA60" i="1"/>
  <c r="EH60" i="1"/>
  <c r="EM60" i="1"/>
  <c r="DD15" i="1"/>
  <c r="ER15" i="1"/>
  <c r="DW61" i="1"/>
  <c r="DW69" i="1" s="1"/>
  <c r="EK61" i="1"/>
  <c r="EO61" i="1"/>
  <c r="DD18" i="1"/>
  <c r="BL61" i="1"/>
  <c r="CW61" i="1"/>
  <c r="DD20" i="1"/>
  <c r="CU61" i="1"/>
  <c r="H23" i="1"/>
  <c r="DX23" i="1"/>
  <c r="ER24" i="1"/>
  <c r="ER25" i="1"/>
  <c r="ER27" i="1"/>
  <c r="DD29" i="1"/>
  <c r="H31" i="1"/>
  <c r="AB36" i="1"/>
  <c r="AV36" i="1"/>
  <c r="BP36" i="1"/>
  <c r="AV38" i="1"/>
  <c r="ER39" i="1"/>
  <c r="G61" i="1"/>
  <c r="G69" i="1" s="1"/>
  <c r="W61" i="1"/>
  <c r="Q62" i="1"/>
  <c r="CS62" i="1"/>
  <c r="EH58" i="1"/>
  <c r="EM58" i="1"/>
  <c r="CJ50" i="1"/>
  <c r="BE54" i="1"/>
  <c r="BE59" i="1"/>
  <c r="BL54" i="1"/>
  <c r="BL57" i="1" s="1"/>
  <c r="BL59" i="1"/>
  <c r="EK54" i="1"/>
  <c r="EK57" i="1" s="1"/>
  <c r="EK59" i="1"/>
  <c r="EM61" i="1"/>
  <c r="AV20" i="1"/>
  <c r="AV61" i="1" s="1"/>
  <c r="AT61" i="1"/>
  <c r="H58" i="1"/>
  <c r="EG58" i="1"/>
  <c r="EG54" i="1"/>
  <c r="EG57" i="1" s="1"/>
  <c r="F59" i="1"/>
  <c r="F54" i="1"/>
  <c r="AA54" i="1"/>
  <c r="G57" i="1" s="1"/>
  <c r="AU59" i="1"/>
  <c r="AU54" i="1"/>
  <c r="BK59" i="1"/>
  <c r="BK54" i="1"/>
  <c r="BO54" i="1"/>
  <c r="CS59" i="1"/>
  <c r="CZ59" i="1"/>
  <c r="CT59" i="1"/>
  <c r="DW59" i="1"/>
  <c r="DW67" i="1" s="1"/>
  <c r="EJ59" i="1"/>
  <c r="EN59" i="1"/>
  <c r="CJ10" i="1"/>
  <c r="AB11" i="1"/>
  <c r="AV11" i="1"/>
  <c r="BP11" i="1"/>
  <c r="U60" i="1"/>
  <c r="AB13" i="1"/>
  <c r="AT60" i="1"/>
  <c r="AV13" i="1"/>
  <c r="BP13" i="1"/>
  <c r="CI60" i="1"/>
  <c r="CY60" i="1"/>
  <c r="DV60" i="1"/>
  <c r="DV68" i="1" s="1"/>
  <c r="EJ60" i="1"/>
  <c r="EN60" i="1"/>
  <c r="AB14" i="1"/>
  <c r="AV14" i="1"/>
  <c r="BP14" i="1"/>
  <c r="CJ15" i="1"/>
  <c r="BE61" i="1"/>
  <c r="EG61" i="1"/>
  <c r="EL61" i="1"/>
  <c r="ER17" i="1"/>
  <c r="BI61" i="1"/>
  <c r="CH61" i="1"/>
  <c r="CX61" i="1"/>
  <c r="DA61" i="1"/>
  <c r="DD23" i="1"/>
  <c r="CJ25" i="1"/>
  <c r="CJ29" i="1"/>
  <c r="DD31" i="1"/>
  <c r="ER31" i="1"/>
  <c r="DD33" i="1"/>
  <c r="H36" i="1"/>
  <c r="AB38" i="1"/>
  <c r="ER38" i="1"/>
  <c r="X61" i="1"/>
  <c r="ER43" i="1"/>
  <c r="DX49" i="1"/>
  <c r="DV58" i="1"/>
  <c r="DV66" i="1" s="1"/>
  <c r="H50" i="1"/>
  <c r="AW58" i="1"/>
  <c r="BQ54" i="1"/>
  <c r="AW57" i="1" s="1"/>
  <c r="BR7" i="1"/>
  <c r="BT7" i="1" s="1"/>
  <c r="X59" i="1"/>
  <c r="X54" i="1"/>
  <c r="Y59" i="1"/>
  <c r="AS54" i="1"/>
  <c r="Y57" i="1" s="1"/>
  <c r="U59" i="1"/>
  <c r="U54" i="1"/>
  <c r="U57" i="1" s="1"/>
  <c r="AP54" i="1"/>
  <c r="CC54" i="1"/>
  <c r="CJ8" i="1"/>
  <c r="CH54" i="1"/>
  <c r="CX54" i="1"/>
  <c r="DC54" i="1"/>
  <c r="DQ54" i="1"/>
  <c r="DU54" i="1"/>
  <c r="DA57" i="1" s="1"/>
  <c r="EL54" i="1"/>
  <c r="DD9" i="1"/>
  <c r="EP54" i="1"/>
  <c r="FF54" i="1"/>
  <c r="DD10" i="1"/>
  <c r="DD11" i="1"/>
  <c r="CJ13" i="1"/>
  <c r="DX13" i="1"/>
  <c r="CJ14" i="1"/>
  <c r="DX17" i="1"/>
  <c r="CJ18" i="1"/>
  <c r="ER23" i="1"/>
  <c r="DD24" i="1"/>
  <c r="DD25" i="1"/>
  <c r="DX42" i="1"/>
  <c r="DD43" i="1"/>
  <c r="DX45" i="1"/>
  <c r="CD54" i="1"/>
  <c r="CI54" i="1"/>
  <c r="CY54" i="1"/>
  <c r="CY57" i="1" s="1"/>
  <c r="DR54" i="1"/>
  <c r="DV54" i="1"/>
  <c r="EM54" i="1"/>
  <c r="EQ54" i="1"/>
  <c r="FG54" i="1"/>
  <c r="DX14" i="1"/>
  <c r="ER29" i="1"/>
  <c r="DX31" i="1"/>
  <c r="CJ33" i="1"/>
  <c r="ER33" i="1"/>
  <c r="H37" i="1"/>
  <c r="CJ47" i="1"/>
  <c r="DD8" i="1"/>
  <c r="DB54" i="1"/>
  <c r="V59" i="1"/>
  <c r="V54" i="1"/>
  <c r="V57" i="1" s="1"/>
  <c r="AQ54" i="1"/>
  <c r="H8" i="1"/>
  <c r="G59" i="1"/>
  <c r="W59" i="1"/>
  <c r="W54" i="1"/>
  <c r="W57" i="1" s="1"/>
  <c r="AR54" i="1"/>
  <c r="CE54" i="1"/>
  <c r="CZ54" i="1"/>
  <c r="CZ57" i="1" s="1"/>
  <c r="DS54" i="1"/>
  <c r="DW54" i="1"/>
  <c r="EN54" i="1"/>
  <c r="DX9" i="1"/>
  <c r="ER9" i="1"/>
  <c r="FH54" i="1"/>
  <c r="DX11" i="1"/>
  <c r="ER13" i="1"/>
  <c r="ER16" i="1"/>
  <c r="H18" i="1"/>
  <c r="H19" i="1"/>
  <c r="ER19" i="1"/>
  <c r="CJ20" i="1"/>
  <c r="H24" i="1"/>
  <c r="DX25" i="1"/>
  <c r="H42" i="1"/>
  <c r="DD42" i="1"/>
  <c r="ER42" i="1"/>
  <c r="DX43" i="1"/>
  <c r="H45" i="1"/>
  <c r="DD45" i="1"/>
  <c r="ER45" i="1"/>
  <c r="BS7" i="1"/>
  <c r="AT69" i="1" l="1"/>
  <c r="EP58" i="1"/>
  <c r="EK66" i="1" s="1"/>
  <c r="EO66" i="1"/>
  <c r="EP60" i="1"/>
  <c r="EN68" i="1" s="1"/>
  <c r="Z59" i="1"/>
  <c r="V67" i="1" s="1"/>
  <c r="U67" i="1"/>
  <c r="X67" i="1"/>
  <c r="EP59" i="1"/>
  <c r="EK67" i="1" s="1"/>
  <c r="DA67" i="1"/>
  <c r="F69" i="1"/>
  <c r="H69" i="1" s="1"/>
  <c r="Z61" i="1"/>
  <c r="Y69" i="1" s="1"/>
  <c r="Z60" i="1"/>
  <c r="V68" i="1" s="1"/>
  <c r="EM66" i="1"/>
  <c r="EP61" i="1"/>
  <c r="EM69" i="1" s="1"/>
  <c r="EK69" i="1"/>
  <c r="BN61" i="1"/>
  <c r="BK69" i="1" s="1"/>
  <c r="EN69" i="1"/>
  <c r="EL68" i="1"/>
  <c r="H60" i="1"/>
  <c r="F68" i="1" s="1"/>
  <c r="DB59" i="1"/>
  <c r="CZ67" i="1" s="1"/>
  <c r="AU69" i="1"/>
  <c r="AV69" i="1" s="1"/>
  <c r="W67" i="1"/>
  <c r="DB61" i="1"/>
  <c r="CY69" i="1" s="1"/>
  <c r="EN66" i="1"/>
  <c r="Y67" i="1"/>
  <c r="DX58" i="1"/>
  <c r="DX66" i="1" s="1"/>
  <c r="EO69" i="1"/>
  <c r="BN60" i="1"/>
  <c r="BM68" i="1" s="1"/>
  <c r="BN59" i="1"/>
  <c r="BJ67" i="1" s="1"/>
  <c r="EL66" i="1"/>
  <c r="DB60" i="1"/>
  <c r="CZ68" i="1" s="1"/>
  <c r="EO67" i="1"/>
  <c r="EN57" i="1"/>
  <c r="EM57" i="1"/>
  <c r="CI57" i="1"/>
  <c r="CJ60" i="1"/>
  <c r="CI68" i="1" s="1"/>
  <c r="AB54" i="1"/>
  <c r="DW57" i="1"/>
  <c r="DW65" i="1" s="1"/>
  <c r="H54" i="1"/>
  <c r="H57" i="1" s="1"/>
  <c r="G65" i="1" s="1"/>
  <c r="F57" i="1"/>
  <c r="DX59" i="1"/>
  <c r="DX67" i="1" s="1"/>
  <c r="BK57" i="1"/>
  <c r="DV57" i="1"/>
  <c r="DV65" i="1" s="1"/>
  <c r="DX61" i="1"/>
  <c r="DX69" i="1" s="1"/>
  <c r="AV54" i="1"/>
  <c r="AV59" i="1"/>
  <c r="AT67" i="1" s="1"/>
  <c r="BI57" i="1"/>
  <c r="CJ61" i="1"/>
  <c r="CI69" i="1" s="1"/>
  <c r="EL57" i="1"/>
  <c r="CX57" i="1"/>
  <c r="AU57" i="1"/>
  <c r="CJ59" i="1"/>
  <c r="CH67" i="1" s="1"/>
  <c r="AV60" i="1"/>
  <c r="AU68" i="1" s="1"/>
  <c r="BP54" i="1"/>
  <c r="DX54" i="1"/>
  <c r="DX60" i="1"/>
  <c r="DX68" i="1" s="1"/>
  <c r="CH57" i="1"/>
  <c r="X57" i="1"/>
  <c r="BJ57" i="1"/>
  <c r="AT57" i="1"/>
  <c r="CW57" i="1"/>
  <c r="BU7" i="1"/>
  <c r="AZ58" i="1"/>
  <c r="BT54" i="1"/>
  <c r="AZ57" i="1" s="1"/>
  <c r="AY58" i="1"/>
  <c r="BS54" i="1"/>
  <c r="AY57" i="1" s="1"/>
  <c r="AX58" i="1"/>
  <c r="BR54" i="1"/>
  <c r="AX57" i="1" s="1"/>
  <c r="DD54" i="1"/>
  <c r="ER54" i="1"/>
  <c r="H59" i="1"/>
  <c r="G67" i="1" s="1"/>
  <c r="CJ54" i="1"/>
  <c r="CW67" i="1" l="1"/>
  <c r="CY67" i="1"/>
  <c r="CI67" i="1"/>
  <c r="CJ67" i="1" s="1"/>
  <c r="CX67" i="1"/>
  <c r="BI68" i="1"/>
  <c r="DA68" i="1"/>
  <c r="CX65" i="1"/>
  <c r="CW65" i="1"/>
  <c r="DB57" i="1"/>
  <c r="EL65" i="1"/>
  <c r="EM65" i="1"/>
  <c r="BI67" i="1"/>
  <c r="EP57" i="1"/>
  <c r="AT68" i="1"/>
  <c r="AV68" i="1" s="1"/>
  <c r="U68" i="1"/>
  <c r="U69" i="1"/>
  <c r="EN67" i="1"/>
  <c r="Z67" i="1"/>
  <c r="EK68" i="1"/>
  <c r="EO68" i="1"/>
  <c r="EM68" i="1"/>
  <c r="EN65" i="1"/>
  <c r="CW68" i="1"/>
  <c r="G68" i="1"/>
  <c r="H68" i="1" s="1"/>
  <c r="BL67" i="1"/>
  <c r="DA69" i="1"/>
  <c r="EM67" i="1"/>
  <c r="CY68" i="1"/>
  <c r="EL67" i="1"/>
  <c r="EL69" i="1"/>
  <c r="EP69" i="1" s="1"/>
  <c r="BL68" i="1"/>
  <c r="CZ69" i="1"/>
  <c r="X68" i="1"/>
  <c r="CH69" i="1"/>
  <c r="CJ69" i="1" s="1"/>
  <c r="W69" i="1"/>
  <c r="BN57" i="1"/>
  <c r="BK65" i="1" s="1"/>
  <c r="F65" i="1"/>
  <c r="AU67" i="1"/>
  <c r="AV67" i="1" s="1"/>
  <c r="W68" i="1"/>
  <c r="BI69" i="1"/>
  <c r="CX68" i="1"/>
  <c r="CH68" i="1"/>
  <c r="CJ68" i="1" s="1"/>
  <c r="BK67" i="1"/>
  <c r="X69" i="1"/>
  <c r="V69" i="1"/>
  <c r="X65" i="1"/>
  <c r="BK68" i="1"/>
  <c r="BJ68" i="1"/>
  <c r="CW69" i="1"/>
  <c r="DB69" i="1" s="1"/>
  <c r="BM67" i="1"/>
  <c r="H67" i="1"/>
  <c r="BM69" i="1"/>
  <c r="BJ69" i="1"/>
  <c r="Z57" i="1"/>
  <c r="BL69" i="1"/>
  <c r="Y68" i="1"/>
  <c r="CX69" i="1"/>
  <c r="EP66" i="1"/>
  <c r="CJ57" i="1"/>
  <c r="CI65" i="1" s="1"/>
  <c r="DX57" i="1"/>
  <c r="DX65" i="1" s="1"/>
  <c r="AV57" i="1"/>
  <c r="AU65" i="1" s="1"/>
  <c r="BA58" i="1"/>
  <c r="BU54" i="1"/>
  <c r="BA57" i="1" s="1"/>
  <c r="BV7" i="1"/>
  <c r="EP67" i="1" l="1"/>
  <c r="AT65" i="1"/>
  <c r="AV65" i="1" s="1"/>
  <c r="DB67" i="1"/>
  <c r="BM65" i="1"/>
  <c r="BL65" i="1"/>
  <c r="Z68" i="1"/>
  <c r="BI65" i="1"/>
  <c r="U65" i="1"/>
  <c r="Z65" i="1" s="1"/>
  <c r="V65" i="1"/>
  <c r="Y65" i="1"/>
  <c r="W65" i="1"/>
  <c r="BN68" i="1"/>
  <c r="EP68" i="1"/>
  <c r="EO65" i="1"/>
  <c r="EK65" i="1"/>
  <c r="EP65" i="1" s="1"/>
  <c r="CH65" i="1"/>
  <c r="CJ65" i="1" s="1"/>
  <c r="BJ65" i="1"/>
  <c r="BN69" i="1"/>
  <c r="H65" i="1"/>
  <c r="DB68" i="1"/>
  <c r="Z69" i="1"/>
  <c r="BN67" i="1"/>
  <c r="CZ65" i="1"/>
  <c r="DA65" i="1"/>
  <c r="CY65" i="1"/>
  <c r="BB58" i="1"/>
  <c r="BV54" i="1"/>
  <c r="BB57" i="1" s="1"/>
  <c r="BW7" i="1"/>
  <c r="BX7" i="1" s="1"/>
  <c r="BY7" i="1" s="1"/>
  <c r="DB65" i="1" l="1"/>
  <c r="BN65" i="1"/>
  <c r="BE58" i="1"/>
  <c r="BY54" i="1"/>
  <c r="BE57" i="1" s="1"/>
  <c r="BC58" i="1"/>
  <c r="BW54" i="1"/>
  <c r="BC57" i="1" s="1"/>
  <c r="BD58" i="1"/>
  <c r="BX54" i="1"/>
  <c r="BD57" i="1" s="1"/>
  <c r="CS67" i="1"/>
  <c r="CS65" i="1"/>
</calcChain>
</file>

<file path=xl/sharedStrings.xml><?xml version="1.0" encoding="utf-8"?>
<sst xmlns="http://schemas.openxmlformats.org/spreadsheetml/2006/main" count="409" uniqueCount="93">
  <si>
    <t>CARACTERIZACIÓN DE ESTUDIANTES GRADUADOS</t>
  </si>
  <si>
    <t>FACULTAD</t>
  </si>
  <si>
    <t>COD SNIES</t>
  </si>
  <si>
    <t>PROGRAMA</t>
  </si>
  <si>
    <t>AÑO 2013 I</t>
  </si>
  <si>
    <t>AÑO 2013 II</t>
  </si>
  <si>
    <t>AÑO 2014 I</t>
  </si>
  <si>
    <t>AÑO 2014 2</t>
  </si>
  <si>
    <t>AÑO 2015 I</t>
  </si>
  <si>
    <t>AÑO 2015 II</t>
  </si>
  <si>
    <t>AÑO 2016 I</t>
  </si>
  <si>
    <t>AÑO 2016 II</t>
  </si>
  <si>
    <t>Género</t>
  </si>
  <si>
    <t>EDAD DE GRADUACIÓN</t>
  </si>
  <si>
    <t>POBLACIÓN</t>
  </si>
  <si>
    <t>Estrato</t>
  </si>
  <si>
    <t>F</t>
  </si>
  <si>
    <t>M</t>
  </si>
  <si>
    <t>15 años o menos</t>
  </si>
  <si>
    <t>De 16 a 17 años</t>
  </si>
  <si>
    <t>De 18 a 20 años</t>
  </si>
  <si>
    <t>De 21 a 25 años</t>
  </si>
  <si>
    <t>De 26 a 30 años</t>
  </si>
  <si>
    <t>De 31 a 35 años</t>
  </si>
  <si>
    <t>De 36 a 40 años</t>
  </si>
  <si>
    <t>Mayores de 40</t>
  </si>
  <si>
    <t>TOTAL</t>
  </si>
  <si>
    <t>Afrocolombiano</t>
  </si>
  <si>
    <t>Desplazados</t>
  </si>
  <si>
    <t>Indígenas</t>
  </si>
  <si>
    <t>NR</t>
  </si>
  <si>
    <t>CIENCIAS CONTABLES, ECONÓMICAS Y ADMINISTRATIVAS</t>
  </si>
  <si>
    <t>Tecnología en gestión de mercados</t>
  </si>
  <si>
    <t xml:space="preserve">Administración </t>
  </si>
  <si>
    <t>Administración de empresas</t>
  </si>
  <si>
    <t>Administración Financiera</t>
  </si>
  <si>
    <t>Contaduría Pública</t>
  </si>
  <si>
    <t>Especialización en Control Interno y aseguramiento</t>
  </si>
  <si>
    <t>Especialización en formulación y evaluación de proyectos</t>
  </si>
  <si>
    <t>Especialización en Gerencia de talento humano</t>
  </si>
  <si>
    <t>Especialización en Gerencia Tributaria</t>
  </si>
  <si>
    <t>Maestría en tributación</t>
  </si>
  <si>
    <t>Maestría en administración</t>
  </si>
  <si>
    <t>CIENCIAS BÁSICAS</t>
  </si>
  <si>
    <t>Biología</t>
  </si>
  <si>
    <t>Química</t>
  </si>
  <si>
    <t>Maestría en Ciencias Biológicas</t>
  </si>
  <si>
    <t>INGENIERÍA</t>
  </si>
  <si>
    <t>Tecnología en información y sistemas</t>
  </si>
  <si>
    <t>Tecnología en desarrollo de software - Distancia</t>
  </si>
  <si>
    <t>Ingeniería Agroecológica</t>
  </si>
  <si>
    <t>Ingeniería de Sistemas</t>
  </si>
  <si>
    <t>Ingeniería de Alimentos</t>
  </si>
  <si>
    <t>Especialización en Teleinformática</t>
  </si>
  <si>
    <t>Especialización en TIC para innovación educativa</t>
  </si>
  <si>
    <t>CIENCIAS DE LA EDUCACIÓN</t>
  </si>
  <si>
    <t>Tecnología en Salud Ocupacional</t>
  </si>
  <si>
    <t>Lic. Ciencias Sociales</t>
  </si>
  <si>
    <t>Lic. Educación básica con énfasis en educación artística</t>
  </si>
  <si>
    <t>Lic. Matemáticas y Física</t>
  </si>
  <si>
    <t>Lic. Ciencias Sociales a distancia</t>
  </si>
  <si>
    <t>Lic. Pedagogía Infantil</t>
  </si>
  <si>
    <t>Lic. Educación artística y cultural</t>
  </si>
  <si>
    <t>Lic. Educación fisica deportes y recreación</t>
  </si>
  <si>
    <t>Lic. Inglés</t>
  </si>
  <si>
    <t>Lic. Educación basica con efasis en ciencias sociales a - Distancia</t>
  </si>
  <si>
    <t xml:space="preserve">Lic. Educación basica con efasis en ciencias sociales a - presencial </t>
  </si>
  <si>
    <t>Lic. Lengua castellana y literatura</t>
  </si>
  <si>
    <t>Lic. Lengua castellana - Distancia</t>
  </si>
  <si>
    <t>Psicología</t>
  </si>
  <si>
    <t>Especialización en Pedagogía</t>
  </si>
  <si>
    <t>Maestría en Ciencias de la Educación</t>
  </si>
  <si>
    <t>Doctorado en educación y cultural ambiental</t>
  </si>
  <si>
    <t>CIENCIAS AGROPECUARIAS</t>
  </si>
  <si>
    <t>Medicina veterinaria y zootecnia</t>
  </si>
  <si>
    <t>Maestría en sistemas sotenibles de producción</t>
  </si>
  <si>
    <t>Maestría en agroforestería</t>
  </si>
  <si>
    <t>Doctorado en ciencias naturales y desarrollo sostenible</t>
  </si>
  <si>
    <t>CIENCIAS POLÍTICAS</t>
  </si>
  <si>
    <t>Tecnología en Criminalística</t>
  </si>
  <si>
    <t>Derecho</t>
  </si>
  <si>
    <t>Especialización en Derecho Ambiental</t>
  </si>
  <si>
    <t>Especialización en Derecho contencioso administrativo</t>
  </si>
  <si>
    <t>Pregrado</t>
  </si>
  <si>
    <t>Tecnología</t>
  </si>
  <si>
    <t>Especialización</t>
  </si>
  <si>
    <t>Maestría</t>
  </si>
  <si>
    <t>Doctorado</t>
  </si>
  <si>
    <t>TOTAL ANUAL</t>
  </si>
  <si>
    <t>T</t>
  </si>
  <si>
    <t>TOTAL ANUAL (%)</t>
  </si>
  <si>
    <t>-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</si>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</sst>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" xfId="0" applyFont="1" applyBorder="1"/>
    <xf numFmtId="0" fontId="2" fillId="0" borderId="19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22" xfId="0" applyFont="1" applyFill="1" applyBorder="1" applyAlignment="1">
      <alignment wrapText="1"/>
    </xf>
    <xf numFmtId="0" fontId="2" fillId="0" borderId="21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salazar.UDLA/Desktop/GRADUADOS%20A&#209;OS/GRADUADOS%202013-I%20Junio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salazar.UDLA/Desktop/GRADUADOS%20A&#209;OS/GRADUADOS%202013-I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salazar.UDLA/Desktop/GRADUADOS%20A&#209;OS/Graduados%202014-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salazar.UDLA/Desktop/GRADUADOS%20A&#209;OS/GRADUADOS%202014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salazar.UDLA/Desktop/GRADUADOS%20A&#209;OS/GRADUADOS%202015-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salazar.UDLA/Desktop/GRADUADOS%20A&#209;OS/GRADUADOS%202015-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salazar.UDLA/Desktop/GRADUADOS%20A&#209;OS/GRADUADOS%202016-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salazar.UDLA/Desktop/GRADUADOS%20A&#209;OS/GRADUADOS%202016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ades graduados "/>
      <sheetName val="GENERO"/>
      <sheetName val="COMUNIADAES"/>
      <sheetName val="ESTRATO"/>
      <sheetName val="GRADUADOS"/>
    </sheetNames>
    <sheetDataSet>
      <sheetData sheetId="0"/>
      <sheetData sheetId="1">
        <row r="5">
          <cell r="A5">
            <v>17394</v>
          </cell>
          <cell r="B5" t="str">
            <v>ADMINISTRACION</v>
          </cell>
          <cell r="C5">
            <v>7</v>
          </cell>
          <cell r="D5">
            <v>4</v>
          </cell>
        </row>
        <row r="6">
          <cell r="A6">
            <v>791</v>
          </cell>
          <cell r="B6" t="str">
            <v>ADMINISTRACION DE EMPRESAS</v>
          </cell>
          <cell r="C6">
            <v>10</v>
          </cell>
          <cell r="D6">
            <v>7</v>
          </cell>
        </row>
        <row r="7">
          <cell r="A7">
            <v>3608</v>
          </cell>
          <cell r="B7" t="str">
            <v>BIOLOGiA</v>
          </cell>
          <cell r="C7">
            <v>5</v>
          </cell>
          <cell r="D7">
            <v>0</v>
          </cell>
        </row>
        <row r="8">
          <cell r="A8">
            <v>19608</v>
          </cell>
          <cell r="B8" t="str">
            <v>CONTADURiA PuBLICA</v>
          </cell>
          <cell r="C8">
            <v>38</v>
          </cell>
          <cell r="D8">
            <v>20</v>
          </cell>
        </row>
        <row r="9">
          <cell r="A9">
            <v>10554</v>
          </cell>
          <cell r="B9" t="str">
            <v>DERECHO</v>
          </cell>
          <cell r="C9">
            <v>22</v>
          </cell>
          <cell r="D9">
            <v>19</v>
          </cell>
        </row>
        <row r="10">
          <cell r="A10">
            <v>9518</v>
          </cell>
          <cell r="B10" t="str">
            <v>ESPECIALIZACIoN EN FORMULACIoN Y EVALUACIoN DE PROYECTOS</v>
          </cell>
          <cell r="C10">
            <v>6</v>
          </cell>
          <cell r="D10">
            <v>4</v>
          </cell>
        </row>
        <row r="11">
          <cell r="A11">
            <v>52565</v>
          </cell>
          <cell r="B11" t="str">
            <v>ESPECIALIZACIoN EN GERENCIA DEL TALENTO HUMANO</v>
          </cell>
          <cell r="C11">
            <v>21</v>
          </cell>
          <cell r="D11">
            <v>7</v>
          </cell>
        </row>
        <row r="12">
          <cell r="A12">
            <v>52965</v>
          </cell>
          <cell r="B12" t="str">
            <v>ESPECIALIZACIoN EN PEDAGOGA</v>
          </cell>
          <cell r="C12">
            <v>15</v>
          </cell>
          <cell r="D12">
            <v>12</v>
          </cell>
        </row>
        <row r="13">
          <cell r="A13">
            <v>3607</v>
          </cell>
          <cell r="B13" t="str">
            <v>INGENIERIA AGROECOLOGICA</v>
          </cell>
          <cell r="C13">
            <v>11</v>
          </cell>
          <cell r="D13">
            <v>5</v>
          </cell>
        </row>
        <row r="14">
          <cell r="A14">
            <v>4797</v>
          </cell>
          <cell r="B14" t="str">
            <v>INGENIERIA DE ALIMENTOS</v>
          </cell>
          <cell r="C14">
            <v>3</v>
          </cell>
          <cell r="D14">
            <v>1</v>
          </cell>
        </row>
        <row r="15">
          <cell r="A15">
            <v>52384</v>
          </cell>
          <cell r="B15" t="str">
            <v>INGENIERIA DE SISTEMAS</v>
          </cell>
          <cell r="C15">
            <v>2</v>
          </cell>
          <cell r="D15">
            <v>1</v>
          </cell>
        </row>
        <row r="16">
          <cell r="A16">
            <v>10268</v>
          </cell>
          <cell r="B16" t="str">
            <v>LICENCIATURA EN CIENCIAS SOCIALES</v>
          </cell>
          <cell r="C16">
            <v>1</v>
          </cell>
          <cell r="D16">
            <v>0</v>
          </cell>
        </row>
        <row r="17">
          <cell r="A17">
            <v>15766</v>
          </cell>
          <cell r="B17" t="str">
            <v xml:space="preserve">LICENCIATURA EN EDUCACIoN BaSICA CON eNFASIS EN CIENCIAS SOCIALES distancia </v>
          </cell>
          <cell r="C17">
            <v>2</v>
          </cell>
          <cell r="D17">
            <v>1</v>
          </cell>
        </row>
        <row r="18">
          <cell r="A18">
            <v>11945</v>
          </cell>
          <cell r="B18" t="str">
            <v>LICENCIATURA EN INGLeS</v>
          </cell>
          <cell r="C18">
            <v>10</v>
          </cell>
          <cell r="D18">
            <v>5</v>
          </cell>
        </row>
        <row r="19">
          <cell r="A19">
            <v>15767</v>
          </cell>
          <cell r="B19" t="str">
            <v>LICENCIATURA EN LENGUA CASTELLANA Y LITERATURA</v>
          </cell>
          <cell r="C19">
            <v>18</v>
          </cell>
          <cell r="D19">
            <v>5</v>
          </cell>
        </row>
        <row r="20">
          <cell r="A20">
            <v>351</v>
          </cell>
          <cell r="B20" t="str">
            <v>LICENCIATURA EN MATEMaTICAS Y FiSICA</v>
          </cell>
          <cell r="C20">
            <v>9</v>
          </cell>
          <cell r="D20">
            <v>23</v>
          </cell>
        </row>
        <row r="21">
          <cell r="A21">
            <v>52001</v>
          </cell>
          <cell r="B21" t="str">
            <v>LICENCIATURA EN PEDAGOGiA INFANTIL</v>
          </cell>
          <cell r="C21">
            <v>34</v>
          </cell>
          <cell r="D21">
            <v>5</v>
          </cell>
        </row>
        <row r="22">
          <cell r="A22">
            <v>52703</v>
          </cell>
          <cell r="B22" t="str">
            <v>MAESTRiA EN AGROFORESTERiA</v>
          </cell>
          <cell r="C22">
            <v>1</v>
          </cell>
          <cell r="D22">
            <v>2</v>
          </cell>
        </row>
        <row r="23">
          <cell r="A23">
            <v>53004</v>
          </cell>
          <cell r="B23" t="str">
            <v>MAESTRIA EN CIENCIAS DE LA EDUCACIoN</v>
          </cell>
          <cell r="C23">
            <v>4</v>
          </cell>
          <cell r="D23">
            <v>5</v>
          </cell>
        </row>
        <row r="24">
          <cell r="A24">
            <v>55044</v>
          </cell>
          <cell r="B24" t="str">
            <v>MAESTRIA EN SISTEMAS SOSTENIBLES DE PRODUCCIoN</v>
          </cell>
          <cell r="C24">
            <v>1</v>
          </cell>
          <cell r="D24">
            <v>0</v>
          </cell>
        </row>
        <row r="25">
          <cell r="A25">
            <v>347</v>
          </cell>
          <cell r="B25" t="str">
            <v>MEDICINA VETERINARIA Y ZOOTECNIA</v>
          </cell>
          <cell r="C25">
            <v>11</v>
          </cell>
          <cell r="D25">
            <v>10</v>
          </cell>
        </row>
        <row r="26">
          <cell r="A26">
            <v>52663</v>
          </cell>
          <cell r="B26" t="str">
            <v>QUIMICA</v>
          </cell>
          <cell r="C26">
            <v>6</v>
          </cell>
          <cell r="D26">
            <v>1</v>
          </cell>
        </row>
        <row r="27">
          <cell r="A27">
            <v>0</v>
          </cell>
          <cell r="B27" t="str">
            <v>(en blanco)</v>
          </cell>
          <cell r="C27">
            <v>0</v>
          </cell>
          <cell r="D27">
            <v>0</v>
          </cell>
        </row>
      </sheetData>
      <sheetData sheetId="2"/>
      <sheetData sheetId="3">
        <row r="5">
          <cell r="A5">
            <v>17394</v>
          </cell>
          <cell r="B5" t="str">
            <v>ADMINISTRACION</v>
          </cell>
          <cell r="C5">
            <v>0</v>
          </cell>
          <cell r="D5">
            <v>10</v>
          </cell>
          <cell r="E5">
            <v>1</v>
          </cell>
          <cell r="F5">
            <v>0</v>
          </cell>
        </row>
        <row r="6">
          <cell r="A6">
            <v>791</v>
          </cell>
          <cell r="B6" t="str">
            <v>ADMINISTRACION DE EMPRESAS</v>
          </cell>
          <cell r="C6">
            <v>4</v>
          </cell>
          <cell r="D6">
            <v>12</v>
          </cell>
          <cell r="E6">
            <v>1</v>
          </cell>
          <cell r="F6">
            <v>0</v>
          </cell>
        </row>
        <row r="7">
          <cell r="A7">
            <v>3608</v>
          </cell>
          <cell r="B7" t="str">
            <v>BIOLOGiA</v>
          </cell>
          <cell r="C7">
            <v>1</v>
          </cell>
          <cell r="D7">
            <v>3</v>
          </cell>
          <cell r="E7">
            <v>1</v>
          </cell>
          <cell r="F7">
            <v>0</v>
          </cell>
        </row>
        <row r="8">
          <cell r="A8">
            <v>19608</v>
          </cell>
          <cell r="B8" t="str">
            <v>CONTADURiA PuBLICA</v>
          </cell>
          <cell r="C8">
            <v>7</v>
          </cell>
          <cell r="D8">
            <v>45</v>
          </cell>
          <cell r="E8">
            <v>5</v>
          </cell>
          <cell r="F8">
            <v>1</v>
          </cell>
        </row>
        <row r="9">
          <cell r="A9">
            <v>10554</v>
          </cell>
          <cell r="B9" t="str">
            <v>DERECHO</v>
          </cell>
          <cell r="C9">
            <v>13</v>
          </cell>
          <cell r="D9">
            <v>20</v>
          </cell>
          <cell r="E9">
            <v>7</v>
          </cell>
          <cell r="F9">
            <v>1</v>
          </cell>
        </row>
        <row r="10">
          <cell r="A10">
            <v>9518</v>
          </cell>
          <cell r="B10" t="str">
            <v>ESPECIALIZACIoN EN FORMULACIoN Y EVALUACIoN DE PROYECTOS</v>
          </cell>
          <cell r="C10">
            <v>0</v>
          </cell>
          <cell r="D10">
            <v>10</v>
          </cell>
          <cell r="E10">
            <v>0</v>
          </cell>
          <cell r="F10">
            <v>0</v>
          </cell>
        </row>
        <row r="11">
          <cell r="A11">
            <v>52565</v>
          </cell>
          <cell r="B11" t="str">
            <v>ESPECIALIZACIoN EN GERENCIA DEL TALENTO HUMANO</v>
          </cell>
          <cell r="C11">
            <v>0</v>
          </cell>
          <cell r="D11">
            <v>28</v>
          </cell>
          <cell r="E11">
            <v>0</v>
          </cell>
          <cell r="F11">
            <v>0</v>
          </cell>
        </row>
        <row r="12">
          <cell r="A12">
            <v>52965</v>
          </cell>
          <cell r="B12" t="str">
            <v>ESPECIALIZACIoN EN PEDAGOGA</v>
          </cell>
          <cell r="C12">
            <v>0</v>
          </cell>
          <cell r="D12">
            <v>27</v>
          </cell>
          <cell r="E12">
            <v>0</v>
          </cell>
          <cell r="F12">
            <v>0</v>
          </cell>
        </row>
        <row r="13">
          <cell r="A13">
            <v>3607</v>
          </cell>
          <cell r="B13" t="str">
            <v>INGENIERIA AGROECOLOGICA</v>
          </cell>
          <cell r="C13">
            <v>1</v>
          </cell>
          <cell r="D13">
            <v>12</v>
          </cell>
          <cell r="E13">
            <v>1</v>
          </cell>
          <cell r="F13">
            <v>2</v>
          </cell>
        </row>
        <row r="14">
          <cell r="A14">
            <v>4797</v>
          </cell>
          <cell r="B14" t="str">
            <v>INGENIERIA DE ALIMENTOS</v>
          </cell>
          <cell r="C14">
            <v>1</v>
          </cell>
          <cell r="D14">
            <v>3</v>
          </cell>
          <cell r="E14">
            <v>0</v>
          </cell>
          <cell r="F14">
            <v>0</v>
          </cell>
        </row>
        <row r="15">
          <cell r="A15">
            <v>52384</v>
          </cell>
          <cell r="B15" t="str">
            <v>INGENIERIA DE SISTEMAS</v>
          </cell>
          <cell r="C15">
            <v>1</v>
          </cell>
          <cell r="D15">
            <v>2</v>
          </cell>
          <cell r="E15">
            <v>0</v>
          </cell>
          <cell r="F15">
            <v>0</v>
          </cell>
        </row>
        <row r="16">
          <cell r="A16">
            <v>10268</v>
          </cell>
          <cell r="B16" t="str">
            <v>LICENCIATURA EN CIENCIAS SOCIALES</v>
          </cell>
          <cell r="C16">
            <v>0</v>
          </cell>
          <cell r="D16">
            <v>1</v>
          </cell>
          <cell r="E16">
            <v>0</v>
          </cell>
          <cell r="F16">
            <v>0</v>
          </cell>
        </row>
        <row r="17">
          <cell r="A17">
            <v>15766</v>
          </cell>
          <cell r="B17" t="str">
            <v xml:space="preserve">LICENCIATURA EN EDUCACIoN BaSICA CON eNFASIS EN CIENCIAS SOCIALES distancia </v>
          </cell>
          <cell r="C17">
            <v>0</v>
          </cell>
          <cell r="D17">
            <v>2</v>
          </cell>
          <cell r="E17">
            <v>1</v>
          </cell>
          <cell r="F17">
            <v>0</v>
          </cell>
        </row>
        <row r="18">
          <cell r="A18">
            <v>11945</v>
          </cell>
          <cell r="B18" t="str">
            <v>LICENCIATURA EN INGLeS</v>
          </cell>
          <cell r="C18">
            <v>0</v>
          </cell>
          <cell r="D18">
            <v>15</v>
          </cell>
          <cell r="E18">
            <v>0</v>
          </cell>
          <cell r="F18">
            <v>0</v>
          </cell>
        </row>
        <row r="19">
          <cell r="A19">
            <v>15767</v>
          </cell>
          <cell r="B19" t="str">
            <v>LICENCIATURA EN LENGUA CASTELLANA Y LITERATURA</v>
          </cell>
          <cell r="C19">
            <v>0</v>
          </cell>
          <cell r="D19">
            <v>23</v>
          </cell>
          <cell r="E19">
            <v>0</v>
          </cell>
          <cell r="F19">
            <v>0</v>
          </cell>
        </row>
        <row r="20">
          <cell r="A20">
            <v>351</v>
          </cell>
          <cell r="B20" t="str">
            <v>LICENCIATURA EN MATEMaTICAS Y FiSICA</v>
          </cell>
          <cell r="C20">
            <v>6</v>
          </cell>
          <cell r="D20">
            <v>22</v>
          </cell>
          <cell r="E20">
            <v>3</v>
          </cell>
          <cell r="F20">
            <v>1</v>
          </cell>
        </row>
        <row r="21">
          <cell r="A21">
            <v>52001</v>
          </cell>
          <cell r="B21" t="str">
            <v>LICENCIATURA EN PEDAGOGiA INFANTIL</v>
          </cell>
          <cell r="C21">
            <v>1</v>
          </cell>
          <cell r="D21">
            <v>37</v>
          </cell>
          <cell r="E21">
            <v>1</v>
          </cell>
          <cell r="F21">
            <v>0</v>
          </cell>
        </row>
        <row r="22">
          <cell r="A22">
            <v>52703</v>
          </cell>
          <cell r="B22" t="str">
            <v>MAESTRiA EN AGROFORESTERiA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</row>
        <row r="23">
          <cell r="A23">
            <v>53004</v>
          </cell>
          <cell r="B23" t="str">
            <v>MAESTRIA EN CIENCIAS DE LA EDUCACIoN</v>
          </cell>
          <cell r="C23">
            <v>0</v>
          </cell>
          <cell r="D23">
            <v>9</v>
          </cell>
          <cell r="E23">
            <v>0</v>
          </cell>
          <cell r="F23">
            <v>0</v>
          </cell>
        </row>
        <row r="24">
          <cell r="A24">
            <v>55044</v>
          </cell>
          <cell r="B24" t="str">
            <v>MAESTRIA EN SISTEMAS SOSTENIBLES DE PRODUCCIoN</v>
          </cell>
          <cell r="C24">
            <v>0</v>
          </cell>
          <cell r="D24">
            <v>1</v>
          </cell>
          <cell r="E24">
            <v>0</v>
          </cell>
          <cell r="F24">
            <v>0</v>
          </cell>
        </row>
        <row r="25">
          <cell r="A25">
            <v>347</v>
          </cell>
          <cell r="B25" t="str">
            <v>MEDICINA VETERINARIA Y ZOOTECNIA</v>
          </cell>
          <cell r="C25">
            <v>5</v>
          </cell>
          <cell r="D25">
            <v>11</v>
          </cell>
          <cell r="E25">
            <v>5</v>
          </cell>
          <cell r="F25">
            <v>0</v>
          </cell>
        </row>
        <row r="26">
          <cell r="A26">
            <v>52663</v>
          </cell>
          <cell r="B26" t="str">
            <v>QUIMICA</v>
          </cell>
          <cell r="C26">
            <v>3</v>
          </cell>
          <cell r="D26">
            <v>4</v>
          </cell>
          <cell r="E26">
            <v>0</v>
          </cell>
          <cell r="F26">
            <v>0</v>
          </cell>
        </row>
        <row r="27">
          <cell r="A27">
            <v>0</v>
          </cell>
          <cell r="B27" t="str">
            <v>(en blanco)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ADES"/>
      <sheetName val="GENERO"/>
      <sheetName val="POBLACION "/>
      <sheetName val="ESTRATO"/>
      <sheetName val="GRADUADOS"/>
    </sheetNames>
    <sheetDataSet>
      <sheetData sheetId="0"/>
      <sheetData sheetId="1">
        <row r="5">
          <cell r="A5">
            <v>17394</v>
          </cell>
          <cell r="B5" t="str">
            <v>ADMINISTRACIÓN</v>
          </cell>
          <cell r="C5">
            <v>9</v>
          </cell>
          <cell r="D5">
            <v>6</v>
          </cell>
        </row>
        <row r="6">
          <cell r="A6">
            <v>791</v>
          </cell>
          <cell r="B6" t="str">
            <v>ADMINISTRACIÓN DE EMPRESAS</v>
          </cell>
          <cell r="C6">
            <v>25</v>
          </cell>
          <cell r="D6">
            <v>16</v>
          </cell>
        </row>
        <row r="7">
          <cell r="A7">
            <v>3608</v>
          </cell>
          <cell r="B7" t="str">
            <v>BIOLOGÍA</v>
          </cell>
          <cell r="C7">
            <v>17</v>
          </cell>
          <cell r="D7">
            <v>6</v>
          </cell>
        </row>
        <row r="8">
          <cell r="A8">
            <v>19608</v>
          </cell>
          <cell r="B8" t="str">
            <v>CONTADURÍA PÚBLICA</v>
          </cell>
          <cell r="C8">
            <v>63</v>
          </cell>
          <cell r="D8">
            <v>38</v>
          </cell>
        </row>
        <row r="9">
          <cell r="A9">
            <v>10554</v>
          </cell>
          <cell r="B9" t="str">
            <v>Derecho</v>
          </cell>
          <cell r="C9">
            <v>30</v>
          </cell>
          <cell r="D9">
            <v>13</v>
          </cell>
        </row>
        <row r="10">
          <cell r="A10">
            <v>9518</v>
          </cell>
          <cell r="B10" t="str">
            <v>ESPECIALIZACIÓN EN FORMULACIÓN Y EVALUACIÓN DE PROYECTOS</v>
          </cell>
          <cell r="C10">
            <v>1</v>
          </cell>
          <cell r="D10">
            <v>5</v>
          </cell>
        </row>
        <row r="11">
          <cell r="A11">
            <v>52565</v>
          </cell>
          <cell r="B11" t="str">
            <v>ESPECIALIZACIÓN EN GERENCIA DEL TALENTO HUMANO</v>
          </cell>
          <cell r="C11">
            <v>34</v>
          </cell>
          <cell r="D11">
            <v>10</v>
          </cell>
        </row>
        <row r="12">
          <cell r="A12">
            <v>7794</v>
          </cell>
          <cell r="B12" t="str">
            <v>Especialización en Gerencia Tributaria</v>
          </cell>
          <cell r="C12">
            <v>12</v>
          </cell>
          <cell r="D12">
            <v>7</v>
          </cell>
        </row>
        <row r="13">
          <cell r="A13">
            <v>52965</v>
          </cell>
          <cell r="B13" t="str">
            <v>ESPECIALIZACIÓN EN PEDAGOGÍA</v>
          </cell>
          <cell r="C13">
            <v>19</v>
          </cell>
          <cell r="D13">
            <v>10</v>
          </cell>
        </row>
        <row r="14">
          <cell r="A14">
            <v>3607</v>
          </cell>
          <cell r="B14" t="str">
            <v>INGENIERÍA AGROECOLÓGICA</v>
          </cell>
          <cell r="C14">
            <v>3</v>
          </cell>
          <cell r="D14">
            <v>7</v>
          </cell>
        </row>
        <row r="15">
          <cell r="A15">
            <v>4797</v>
          </cell>
          <cell r="B15" t="str">
            <v>INGENIERÍA DE ALIMENTOS</v>
          </cell>
          <cell r="C15">
            <v>2</v>
          </cell>
          <cell r="D15">
            <v>1</v>
          </cell>
        </row>
        <row r="16">
          <cell r="A16">
            <v>52384</v>
          </cell>
          <cell r="B16" t="str">
            <v>INGENIERIA DE SISTEMAS</v>
          </cell>
          <cell r="C16">
            <v>6</v>
          </cell>
          <cell r="D16">
            <v>4</v>
          </cell>
        </row>
        <row r="17">
          <cell r="A17">
            <v>10268</v>
          </cell>
          <cell r="B17" t="str">
            <v>LICENCIATURA EN EDUCACIÓN BÁSICA CON ÉNFASIS EN CIENCIAS SOCIALES-PRESENCIAL</v>
          </cell>
          <cell r="C17">
            <v>2</v>
          </cell>
          <cell r="D17">
            <v>2</v>
          </cell>
        </row>
        <row r="18">
          <cell r="A18">
            <v>11945</v>
          </cell>
          <cell r="B18" t="str">
            <v>LICENCIATURA EN INGLES</v>
          </cell>
          <cell r="C18">
            <v>11</v>
          </cell>
          <cell r="D18">
            <v>9</v>
          </cell>
        </row>
        <row r="19">
          <cell r="A19">
            <v>15767</v>
          </cell>
          <cell r="B19" t="str">
            <v>Licenciatura en Lengua Castellana y Literatura</v>
          </cell>
          <cell r="C19">
            <v>35</v>
          </cell>
          <cell r="D19">
            <v>15</v>
          </cell>
        </row>
        <row r="20">
          <cell r="A20">
            <v>351</v>
          </cell>
          <cell r="B20" t="str">
            <v>LICENCIATURA EN MATEMATICAS Y FISICA</v>
          </cell>
          <cell r="C20">
            <v>4</v>
          </cell>
          <cell r="D20">
            <v>5</v>
          </cell>
        </row>
        <row r="21">
          <cell r="A21">
            <v>52001</v>
          </cell>
          <cell r="B21" t="str">
            <v>LICENCIATURA EN PEDAGOGÍA INFANTIL</v>
          </cell>
          <cell r="C21">
            <v>30</v>
          </cell>
          <cell r="D21">
            <v>11</v>
          </cell>
        </row>
        <row r="22">
          <cell r="A22">
            <v>101493</v>
          </cell>
          <cell r="B22" t="str">
            <v>Maestría en Ciencias Biológicas</v>
          </cell>
          <cell r="C22">
            <v>0</v>
          </cell>
          <cell r="D22">
            <v>1</v>
          </cell>
        </row>
        <row r="23">
          <cell r="A23">
            <v>53004</v>
          </cell>
          <cell r="B23" t="str">
            <v>MAESTRÍA EN CIENCIAS DE LA EDUCACIÓN</v>
          </cell>
          <cell r="C23">
            <v>4</v>
          </cell>
          <cell r="D23">
            <v>13</v>
          </cell>
        </row>
        <row r="24">
          <cell r="A24">
            <v>55044</v>
          </cell>
          <cell r="B24" t="str">
            <v>MAESTRÍA EN SISTEMAS SOSTENIBLES DE PRODUCCIÓN</v>
          </cell>
          <cell r="C24">
            <v>1</v>
          </cell>
          <cell r="D24">
            <v>1</v>
          </cell>
        </row>
        <row r="25">
          <cell r="A25">
            <v>347</v>
          </cell>
          <cell r="B25" t="str">
            <v>MEDICINA VETERINARIA Y ZOOTECNIA</v>
          </cell>
          <cell r="C25">
            <v>26</v>
          </cell>
          <cell r="D25">
            <v>39</v>
          </cell>
        </row>
        <row r="26">
          <cell r="A26">
            <v>52663</v>
          </cell>
          <cell r="B26" t="str">
            <v>QUÍMICA</v>
          </cell>
          <cell r="C26">
            <v>5</v>
          </cell>
          <cell r="D26">
            <v>5</v>
          </cell>
        </row>
        <row r="27">
          <cell r="A27">
            <v>0</v>
          </cell>
          <cell r="B27" t="str">
            <v>(en blanco)</v>
          </cell>
          <cell r="C27">
            <v>0</v>
          </cell>
          <cell r="D27">
            <v>0</v>
          </cell>
        </row>
      </sheetData>
      <sheetData sheetId="2"/>
      <sheetData sheetId="3">
        <row r="5">
          <cell r="A5">
            <v>17394</v>
          </cell>
          <cell r="B5" t="str">
            <v>ADMINISTRACIÓN</v>
          </cell>
          <cell r="C5">
            <v>1</v>
          </cell>
          <cell r="D5">
            <v>10</v>
          </cell>
          <cell r="E5">
            <v>4</v>
          </cell>
          <cell r="F5">
            <v>0</v>
          </cell>
          <cell r="G5">
            <v>0</v>
          </cell>
        </row>
        <row r="6">
          <cell r="A6">
            <v>791</v>
          </cell>
          <cell r="B6" t="str">
            <v>ADMINISTRACIÓN DE EMPRESAS</v>
          </cell>
          <cell r="C6">
            <v>12</v>
          </cell>
          <cell r="D6">
            <v>17</v>
          </cell>
          <cell r="E6">
            <v>10</v>
          </cell>
          <cell r="F6">
            <v>2</v>
          </cell>
          <cell r="G6">
            <v>0</v>
          </cell>
        </row>
        <row r="7">
          <cell r="A7">
            <v>3608</v>
          </cell>
          <cell r="B7" t="str">
            <v>BIOLOGÍA</v>
          </cell>
          <cell r="C7">
            <v>14</v>
          </cell>
          <cell r="D7">
            <v>7</v>
          </cell>
          <cell r="E7">
            <v>2</v>
          </cell>
          <cell r="F7">
            <v>0</v>
          </cell>
          <cell r="G7">
            <v>0</v>
          </cell>
        </row>
        <row r="8">
          <cell r="A8">
            <v>19608</v>
          </cell>
          <cell r="B8" t="str">
            <v>CONTADURÍA PÚBLICA</v>
          </cell>
          <cell r="C8">
            <v>26</v>
          </cell>
          <cell r="D8">
            <v>59</v>
          </cell>
          <cell r="E8">
            <v>15</v>
          </cell>
          <cell r="F8">
            <v>1</v>
          </cell>
          <cell r="G8">
            <v>0</v>
          </cell>
        </row>
        <row r="9">
          <cell r="A9">
            <v>10554</v>
          </cell>
          <cell r="B9" t="str">
            <v>Derecho</v>
          </cell>
          <cell r="C9">
            <v>22</v>
          </cell>
          <cell r="D9">
            <v>14</v>
          </cell>
          <cell r="E9">
            <v>5</v>
          </cell>
          <cell r="F9">
            <v>2</v>
          </cell>
          <cell r="G9">
            <v>0</v>
          </cell>
        </row>
        <row r="10">
          <cell r="A10">
            <v>9518</v>
          </cell>
          <cell r="B10" t="str">
            <v>ESPECIALIZACIÓN EN FORMULACIÓN Y EVALUACIÓN DE PROYECTOS</v>
          </cell>
          <cell r="C10">
            <v>2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</row>
        <row r="11">
          <cell r="A11">
            <v>52565</v>
          </cell>
          <cell r="B11" t="str">
            <v>ESPECIALIZACIÓN EN GERENCIA DEL TALENTO HUMANO</v>
          </cell>
          <cell r="C11">
            <v>27</v>
          </cell>
          <cell r="D11">
            <v>8</v>
          </cell>
          <cell r="E11">
            <v>8</v>
          </cell>
          <cell r="F11">
            <v>1</v>
          </cell>
          <cell r="G11">
            <v>0</v>
          </cell>
        </row>
        <row r="12">
          <cell r="A12">
            <v>7794</v>
          </cell>
          <cell r="B12" t="str">
            <v>Especialización en Gerencia Tributaria</v>
          </cell>
          <cell r="C12">
            <v>13</v>
          </cell>
          <cell r="D12">
            <v>2</v>
          </cell>
          <cell r="E12">
            <v>0</v>
          </cell>
          <cell r="F12">
            <v>4</v>
          </cell>
          <cell r="G12">
            <v>0</v>
          </cell>
        </row>
        <row r="13">
          <cell r="A13">
            <v>52965</v>
          </cell>
          <cell r="B13" t="str">
            <v>ESPECIALIZACIÓN EN PEDAGOGÍA</v>
          </cell>
          <cell r="C13">
            <v>10</v>
          </cell>
          <cell r="D13">
            <v>14</v>
          </cell>
          <cell r="E13">
            <v>3</v>
          </cell>
          <cell r="F13">
            <v>2</v>
          </cell>
          <cell r="G13">
            <v>0</v>
          </cell>
        </row>
        <row r="14">
          <cell r="A14">
            <v>3607</v>
          </cell>
          <cell r="B14" t="str">
            <v>INGENIERÍA AGROECOLÓGICA</v>
          </cell>
          <cell r="C14">
            <v>6</v>
          </cell>
          <cell r="D14">
            <v>3</v>
          </cell>
          <cell r="E14">
            <v>1</v>
          </cell>
          <cell r="F14">
            <v>0</v>
          </cell>
          <cell r="G14">
            <v>0</v>
          </cell>
        </row>
        <row r="15">
          <cell r="A15">
            <v>4797</v>
          </cell>
          <cell r="B15" t="str">
            <v>INGENIERÍA DE ALIMENTOS</v>
          </cell>
          <cell r="C15">
            <v>2</v>
          </cell>
          <cell r="D15">
            <v>0</v>
          </cell>
          <cell r="E15">
            <v>1</v>
          </cell>
          <cell r="F15">
            <v>0</v>
          </cell>
          <cell r="G15">
            <v>0</v>
          </cell>
        </row>
        <row r="16">
          <cell r="A16">
            <v>52384</v>
          </cell>
          <cell r="B16" t="str">
            <v>INGENIERIA DE SISTEMAS</v>
          </cell>
          <cell r="C16">
            <v>1</v>
          </cell>
          <cell r="D16">
            <v>4</v>
          </cell>
          <cell r="E16">
            <v>4</v>
          </cell>
          <cell r="F16">
            <v>1</v>
          </cell>
          <cell r="G16">
            <v>0</v>
          </cell>
        </row>
        <row r="17">
          <cell r="A17">
            <v>10268</v>
          </cell>
          <cell r="B17" t="str">
            <v>LICENCIATURA EN EDUCACIÓN BÁSICA CON ÉNFASIS EN CIENCIAS SOCIALES-PRESENCIAL</v>
          </cell>
          <cell r="C17">
            <v>0</v>
          </cell>
          <cell r="D17">
            <v>1</v>
          </cell>
          <cell r="E17">
            <v>3</v>
          </cell>
          <cell r="F17">
            <v>0</v>
          </cell>
          <cell r="G17">
            <v>0</v>
          </cell>
        </row>
        <row r="18">
          <cell r="A18">
            <v>11945</v>
          </cell>
          <cell r="B18" t="str">
            <v>LICENCIATURA EN INGLES</v>
          </cell>
          <cell r="C18">
            <v>3</v>
          </cell>
          <cell r="D18">
            <v>12</v>
          </cell>
          <cell r="E18">
            <v>5</v>
          </cell>
          <cell r="F18">
            <v>0</v>
          </cell>
          <cell r="G18">
            <v>0</v>
          </cell>
        </row>
        <row r="19">
          <cell r="A19">
            <v>15767</v>
          </cell>
          <cell r="B19" t="str">
            <v>Licenciatura en Lengua Castellana y Literatura</v>
          </cell>
          <cell r="C19">
            <v>6</v>
          </cell>
          <cell r="D19">
            <v>31</v>
          </cell>
          <cell r="E19">
            <v>12</v>
          </cell>
          <cell r="F19">
            <v>0</v>
          </cell>
          <cell r="G19">
            <v>1</v>
          </cell>
        </row>
        <row r="20">
          <cell r="A20">
            <v>351</v>
          </cell>
          <cell r="B20" t="str">
            <v>LICENCIATURA EN MATEMATICAS Y FISICA</v>
          </cell>
          <cell r="C20">
            <v>4</v>
          </cell>
          <cell r="D20">
            <v>4</v>
          </cell>
          <cell r="E20">
            <v>1</v>
          </cell>
          <cell r="F20">
            <v>0</v>
          </cell>
          <cell r="G20">
            <v>0</v>
          </cell>
        </row>
        <row r="21">
          <cell r="A21">
            <v>52001</v>
          </cell>
          <cell r="B21" t="str">
            <v>LICENCIATURA EN PEDAGOGÍA INFANTIL</v>
          </cell>
          <cell r="C21">
            <v>7</v>
          </cell>
          <cell r="D21">
            <v>26</v>
          </cell>
          <cell r="E21">
            <v>8</v>
          </cell>
          <cell r="F21">
            <v>0</v>
          </cell>
          <cell r="G21">
            <v>0</v>
          </cell>
        </row>
        <row r="22">
          <cell r="A22">
            <v>101493</v>
          </cell>
          <cell r="B22" t="str">
            <v>Maestría en Ciencias Biológicas</v>
          </cell>
          <cell r="C22">
            <v>1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53004</v>
          </cell>
          <cell r="B23" t="str">
            <v>MAESTRÍA EN CIENCIAS DE LA EDUCACIÓN</v>
          </cell>
          <cell r="C23">
            <v>0</v>
          </cell>
          <cell r="D23">
            <v>9</v>
          </cell>
          <cell r="E23">
            <v>6</v>
          </cell>
          <cell r="F23">
            <v>2</v>
          </cell>
          <cell r="G23">
            <v>0</v>
          </cell>
        </row>
        <row r="24">
          <cell r="A24">
            <v>55044</v>
          </cell>
          <cell r="B24" t="str">
            <v>MAESTRÍA EN SISTEMAS SOSTENIBLES DE PRODUCCIÓN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347</v>
          </cell>
          <cell r="B25" t="str">
            <v>MEDICINA VETERINARIA Y ZOOTECNIA</v>
          </cell>
          <cell r="C25">
            <v>32</v>
          </cell>
          <cell r="D25">
            <v>16</v>
          </cell>
          <cell r="E25">
            <v>13</v>
          </cell>
          <cell r="F25">
            <v>3</v>
          </cell>
          <cell r="G25">
            <v>1</v>
          </cell>
        </row>
        <row r="26">
          <cell r="A26">
            <v>52663</v>
          </cell>
          <cell r="B26" t="str">
            <v>QUÍMICA</v>
          </cell>
          <cell r="C26">
            <v>8</v>
          </cell>
          <cell r="D26">
            <v>0</v>
          </cell>
          <cell r="E26">
            <v>2</v>
          </cell>
          <cell r="F26">
            <v>0</v>
          </cell>
          <cell r="G26">
            <v>0</v>
          </cell>
        </row>
        <row r="27">
          <cell r="A27">
            <v>0</v>
          </cell>
          <cell r="B27" t="str">
            <v>(en blanco)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ADES"/>
      <sheetName val="GENERO"/>
      <sheetName val="POBLACION"/>
      <sheetName val="ESTRATO"/>
      <sheetName val="GRADUADOS 2016"/>
      <sheetName val="ARTISTICA"/>
      <sheetName val="NO"/>
    </sheetNames>
    <sheetDataSet>
      <sheetData sheetId="0"/>
      <sheetData sheetId="1">
        <row r="5">
          <cell r="A5">
            <v>17394</v>
          </cell>
          <cell r="B5" t="str">
            <v>ADMINISTRACIÓN</v>
          </cell>
          <cell r="C5">
            <v>0</v>
          </cell>
          <cell r="D5">
            <v>3</v>
          </cell>
        </row>
        <row r="6">
          <cell r="A6">
            <v>791</v>
          </cell>
          <cell r="B6" t="str">
            <v>ADMINISTRACIÓN DE EMPRESAS</v>
          </cell>
          <cell r="C6">
            <v>8</v>
          </cell>
          <cell r="D6">
            <v>12</v>
          </cell>
        </row>
        <row r="7">
          <cell r="A7">
            <v>3608</v>
          </cell>
          <cell r="B7" t="str">
            <v>BIOLOGÍA</v>
          </cell>
          <cell r="C7">
            <v>6</v>
          </cell>
          <cell r="D7">
            <v>7</v>
          </cell>
        </row>
        <row r="8">
          <cell r="A8">
            <v>19608</v>
          </cell>
          <cell r="B8" t="str">
            <v>CONTADURÍA PÚBLICA</v>
          </cell>
          <cell r="C8">
            <v>9</v>
          </cell>
          <cell r="D8">
            <v>18</v>
          </cell>
        </row>
        <row r="9">
          <cell r="A9">
            <v>10554</v>
          </cell>
          <cell r="B9" t="str">
            <v>DERECHO</v>
          </cell>
          <cell r="C9">
            <v>19</v>
          </cell>
          <cell r="D9">
            <v>21</v>
          </cell>
        </row>
        <row r="10">
          <cell r="A10">
            <v>9518</v>
          </cell>
          <cell r="B10" t="str">
            <v>ESPECIALIZACIÓN EN FORMULACIÓN Y EVALUACIÓN DE PROYECTOS</v>
          </cell>
          <cell r="C10">
            <v>3</v>
          </cell>
          <cell r="D10">
            <v>7</v>
          </cell>
        </row>
        <row r="11">
          <cell r="A11">
            <v>52565</v>
          </cell>
          <cell r="B11" t="str">
            <v>ESPECIALIZACIÓN EN GERENCIA DEL TALENTO HUMANO</v>
          </cell>
          <cell r="C11">
            <v>2</v>
          </cell>
          <cell r="D11">
            <v>2</v>
          </cell>
        </row>
        <row r="12">
          <cell r="A12">
            <v>52965</v>
          </cell>
          <cell r="B12" t="str">
            <v>ESPECIALIZACIÓN EN PEDAGOGÍA</v>
          </cell>
          <cell r="C12">
            <v>10</v>
          </cell>
          <cell r="D12">
            <v>14</v>
          </cell>
        </row>
        <row r="13">
          <cell r="A13">
            <v>3607</v>
          </cell>
          <cell r="B13" t="str">
            <v>INGENIERÍA AGROECOLÓGICA</v>
          </cell>
          <cell r="C13">
            <v>6</v>
          </cell>
          <cell r="D13">
            <v>4</v>
          </cell>
        </row>
        <row r="14">
          <cell r="A14">
            <v>4797</v>
          </cell>
          <cell r="B14" t="str">
            <v>INGENIERÍA DE ALIMENTOS</v>
          </cell>
          <cell r="C14">
            <v>5</v>
          </cell>
          <cell r="D14">
            <v>3</v>
          </cell>
        </row>
        <row r="15">
          <cell r="A15">
            <v>52384</v>
          </cell>
          <cell r="B15" t="str">
            <v>INGENIERÍA DE SISTEMAS</v>
          </cell>
          <cell r="C15">
            <v>3</v>
          </cell>
          <cell r="D15">
            <v>2</v>
          </cell>
        </row>
        <row r="16">
          <cell r="A16">
            <v>10268</v>
          </cell>
          <cell r="B16" t="str">
            <v>LICENCIATURA EN EDUCACION BASICA CON ENFASIS EN CIENCIAS SOCIALES-PRESENCIAL</v>
          </cell>
          <cell r="C16">
            <v>2</v>
          </cell>
          <cell r="D16">
            <v>4</v>
          </cell>
        </row>
        <row r="17">
          <cell r="A17">
            <v>11945</v>
          </cell>
          <cell r="B17" t="str">
            <v>LICENCIATURA EN INGLÉS</v>
          </cell>
          <cell r="C17">
            <v>1</v>
          </cell>
          <cell r="D17">
            <v>4</v>
          </cell>
        </row>
        <row r="18">
          <cell r="A18">
            <v>15767</v>
          </cell>
          <cell r="B18" t="str">
            <v>LICENCIATURA EN LENGUA CASTELLANA Y LITERATURA-PRESENCIAL</v>
          </cell>
          <cell r="C18">
            <v>0</v>
          </cell>
          <cell r="D18">
            <v>4</v>
          </cell>
        </row>
        <row r="19">
          <cell r="A19">
            <v>351</v>
          </cell>
          <cell r="B19" t="str">
            <v>LICENCIATURA EN MATEMÁTICAS Y FÍSICA</v>
          </cell>
          <cell r="C19">
            <v>0</v>
          </cell>
          <cell r="D19">
            <v>8</v>
          </cell>
        </row>
        <row r="20">
          <cell r="A20">
            <v>52001</v>
          </cell>
          <cell r="B20" t="str">
            <v>LICENCIATURA EN PEDAGOGÍA INFANTIL</v>
          </cell>
          <cell r="C20">
            <v>4</v>
          </cell>
          <cell r="D20">
            <v>15</v>
          </cell>
        </row>
        <row r="21">
          <cell r="A21">
            <v>52703</v>
          </cell>
          <cell r="B21" t="str">
            <v>Maestría en Agroforestería</v>
          </cell>
          <cell r="C21">
            <v>1</v>
          </cell>
          <cell r="D21">
            <v>0</v>
          </cell>
        </row>
        <row r="22">
          <cell r="A22">
            <v>101493</v>
          </cell>
          <cell r="B22" t="str">
            <v>Maestria en Ciencias Biologicas</v>
          </cell>
          <cell r="C22">
            <v>1</v>
          </cell>
          <cell r="D22">
            <v>0</v>
          </cell>
        </row>
        <row r="23">
          <cell r="A23">
            <v>55044</v>
          </cell>
          <cell r="B23" t="str">
            <v>Maestria En Sistemas Sostenibles De Produccion</v>
          </cell>
          <cell r="C23">
            <v>1</v>
          </cell>
          <cell r="D23">
            <v>0</v>
          </cell>
        </row>
        <row r="24">
          <cell r="A24">
            <v>347</v>
          </cell>
          <cell r="B24" t="str">
            <v>MEDICINA VETERINARIA Y ZOOTECNIA</v>
          </cell>
          <cell r="C24">
            <v>16</v>
          </cell>
          <cell r="D24">
            <v>1</v>
          </cell>
        </row>
        <row r="25">
          <cell r="A25">
            <v>52663</v>
          </cell>
          <cell r="B25" t="str">
            <v>Química</v>
          </cell>
          <cell r="C25">
            <v>1</v>
          </cell>
          <cell r="D25">
            <v>0</v>
          </cell>
        </row>
        <row r="26">
          <cell r="A26">
            <v>0</v>
          </cell>
          <cell r="B26" t="str">
            <v>(en blanco)</v>
          </cell>
          <cell r="C26">
            <v>0</v>
          </cell>
          <cell r="D26">
            <v>0</v>
          </cell>
        </row>
      </sheetData>
      <sheetData sheetId="2"/>
      <sheetData sheetId="3">
        <row r="5">
          <cell r="A5">
            <v>17394</v>
          </cell>
          <cell r="B5" t="str">
            <v>ADMINISTRACIÓN</v>
          </cell>
          <cell r="C5">
            <v>0</v>
          </cell>
          <cell r="D5">
            <v>3</v>
          </cell>
          <cell r="E5">
            <v>0</v>
          </cell>
          <cell r="F5">
            <v>0</v>
          </cell>
          <cell r="G5">
            <v>0</v>
          </cell>
        </row>
        <row r="6">
          <cell r="A6">
            <v>791</v>
          </cell>
          <cell r="B6" t="str">
            <v>ADMINISTRACIÓN DE EMPRESAS</v>
          </cell>
          <cell r="C6">
            <v>7</v>
          </cell>
          <cell r="D6">
            <v>9</v>
          </cell>
          <cell r="E6">
            <v>3</v>
          </cell>
          <cell r="F6">
            <v>1</v>
          </cell>
          <cell r="G6">
            <v>0</v>
          </cell>
        </row>
        <row r="7">
          <cell r="A7">
            <v>3608</v>
          </cell>
          <cell r="B7" t="str">
            <v>BIOLOGÍA</v>
          </cell>
          <cell r="C7">
            <v>10</v>
          </cell>
          <cell r="D7">
            <v>1</v>
          </cell>
          <cell r="E7">
            <v>2</v>
          </cell>
          <cell r="F7">
            <v>0</v>
          </cell>
          <cell r="G7">
            <v>0</v>
          </cell>
        </row>
        <row r="8">
          <cell r="A8">
            <v>19608</v>
          </cell>
          <cell r="B8" t="str">
            <v>CONTADURÍA PÚBLICA</v>
          </cell>
          <cell r="C8">
            <v>11</v>
          </cell>
          <cell r="D8">
            <v>10</v>
          </cell>
          <cell r="E8">
            <v>6</v>
          </cell>
          <cell r="F8">
            <v>0</v>
          </cell>
          <cell r="G8">
            <v>0</v>
          </cell>
        </row>
        <row r="9">
          <cell r="A9">
            <v>10554</v>
          </cell>
          <cell r="B9" t="str">
            <v>DERECHO</v>
          </cell>
          <cell r="C9">
            <v>17</v>
          </cell>
          <cell r="D9">
            <v>10</v>
          </cell>
          <cell r="E9">
            <v>9</v>
          </cell>
          <cell r="F9">
            <v>4</v>
          </cell>
          <cell r="G9">
            <v>0</v>
          </cell>
        </row>
        <row r="10">
          <cell r="A10">
            <v>9518</v>
          </cell>
          <cell r="B10" t="str">
            <v>ESPECIALIZACIÓN EN FORMULACIÓN Y EVALUACIÓN DE PROYECTOS</v>
          </cell>
          <cell r="C10">
            <v>9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</row>
        <row r="11">
          <cell r="A11">
            <v>52565</v>
          </cell>
          <cell r="B11" t="str">
            <v>ESPECIALIZACIÓN EN GERENCIA DEL TALENTO HUMANO</v>
          </cell>
          <cell r="C11">
            <v>3</v>
          </cell>
          <cell r="D11">
            <v>0</v>
          </cell>
          <cell r="E11">
            <v>1</v>
          </cell>
          <cell r="F11">
            <v>0</v>
          </cell>
          <cell r="G11">
            <v>0</v>
          </cell>
        </row>
        <row r="12">
          <cell r="A12">
            <v>52965</v>
          </cell>
          <cell r="B12" t="str">
            <v>ESPECIALIZACIÓN EN PEDAGOGÍA</v>
          </cell>
          <cell r="C12">
            <v>11</v>
          </cell>
          <cell r="D12">
            <v>5</v>
          </cell>
          <cell r="E12">
            <v>6</v>
          </cell>
          <cell r="F12">
            <v>1</v>
          </cell>
          <cell r="G12">
            <v>1</v>
          </cell>
        </row>
        <row r="13">
          <cell r="A13">
            <v>3607</v>
          </cell>
          <cell r="B13" t="str">
            <v>INGENIERÍA AGROECOLÓGICA</v>
          </cell>
          <cell r="C13">
            <v>4</v>
          </cell>
          <cell r="D13">
            <v>5</v>
          </cell>
          <cell r="E13">
            <v>1</v>
          </cell>
          <cell r="F13">
            <v>0</v>
          </cell>
          <cell r="G13">
            <v>0</v>
          </cell>
        </row>
        <row r="14">
          <cell r="A14">
            <v>4797</v>
          </cell>
          <cell r="B14" t="str">
            <v>INGENIERÍA DE ALIMENTOS</v>
          </cell>
          <cell r="C14">
            <v>2</v>
          </cell>
          <cell r="D14">
            <v>4</v>
          </cell>
          <cell r="E14">
            <v>2</v>
          </cell>
          <cell r="F14">
            <v>0</v>
          </cell>
          <cell r="G14">
            <v>0</v>
          </cell>
        </row>
        <row r="15">
          <cell r="A15">
            <v>52384</v>
          </cell>
          <cell r="B15" t="str">
            <v>INGENIERÍA DE SISTEMAS</v>
          </cell>
          <cell r="C15">
            <v>4</v>
          </cell>
          <cell r="D15">
            <v>0</v>
          </cell>
          <cell r="E15">
            <v>1</v>
          </cell>
          <cell r="F15">
            <v>0</v>
          </cell>
          <cell r="G15">
            <v>0</v>
          </cell>
        </row>
        <row r="16">
          <cell r="A16">
            <v>10268</v>
          </cell>
          <cell r="B16" t="str">
            <v>LICENCIATURA EN EDUCACION BASICA CON ENFASIS EN CIENCIAS SOCIALES-PRESENCIAL</v>
          </cell>
          <cell r="C16">
            <v>2</v>
          </cell>
          <cell r="D16">
            <v>2</v>
          </cell>
          <cell r="E16">
            <v>2</v>
          </cell>
          <cell r="F16">
            <v>0</v>
          </cell>
          <cell r="G16">
            <v>0</v>
          </cell>
        </row>
        <row r="17">
          <cell r="A17">
            <v>11945</v>
          </cell>
          <cell r="B17" t="str">
            <v>LICENCIATURA EN INGLÉS</v>
          </cell>
          <cell r="C17">
            <v>2</v>
          </cell>
          <cell r="D17">
            <v>3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15767</v>
          </cell>
          <cell r="B18" t="str">
            <v>LICENCIATURA EN LENGUA CASTELLANA Y LITERATURA-PRESENCIAL</v>
          </cell>
          <cell r="C18">
            <v>1</v>
          </cell>
          <cell r="D18">
            <v>3</v>
          </cell>
          <cell r="E18">
            <v>0</v>
          </cell>
          <cell r="F18">
            <v>0</v>
          </cell>
          <cell r="G18">
            <v>0</v>
          </cell>
        </row>
        <row r="19">
          <cell r="A19">
            <v>351</v>
          </cell>
          <cell r="B19" t="str">
            <v>LICENCIATURA EN MATEMÁTICAS Y FÍSICA</v>
          </cell>
          <cell r="C19">
            <v>3</v>
          </cell>
          <cell r="D19">
            <v>5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52001</v>
          </cell>
          <cell r="B20" t="str">
            <v>LICENCIATURA EN PEDAGOGÍA INFANTIL</v>
          </cell>
          <cell r="C20">
            <v>0</v>
          </cell>
          <cell r="D20">
            <v>12</v>
          </cell>
          <cell r="E20">
            <v>7</v>
          </cell>
          <cell r="F20">
            <v>0</v>
          </cell>
          <cell r="G20">
            <v>0</v>
          </cell>
        </row>
        <row r="21">
          <cell r="A21">
            <v>52703</v>
          </cell>
          <cell r="B21" t="str">
            <v>Maestría en Agroforestería</v>
          </cell>
          <cell r="C21">
            <v>0</v>
          </cell>
          <cell r="D21">
            <v>0</v>
          </cell>
          <cell r="E21">
            <v>1</v>
          </cell>
          <cell r="F21">
            <v>0</v>
          </cell>
          <cell r="G21">
            <v>0</v>
          </cell>
        </row>
        <row r="22">
          <cell r="A22">
            <v>101493</v>
          </cell>
          <cell r="B22" t="str">
            <v>Maestria en Ciencias Biologicas</v>
          </cell>
          <cell r="C22">
            <v>0</v>
          </cell>
          <cell r="D22">
            <v>0</v>
          </cell>
          <cell r="E22">
            <v>1</v>
          </cell>
          <cell r="F22">
            <v>0</v>
          </cell>
          <cell r="G22">
            <v>0</v>
          </cell>
        </row>
        <row r="23">
          <cell r="A23">
            <v>55044</v>
          </cell>
          <cell r="B23" t="str">
            <v>Maestria En Sistemas Sostenibles De Produccion</v>
          </cell>
          <cell r="C23">
            <v>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347</v>
          </cell>
          <cell r="B24" t="str">
            <v>MEDICINA VETERINARIA Y ZOOTECNIA</v>
          </cell>
          <cell r="C24">
            <v>9</v>
          </cell>
          <cell r="D24">
            <v>3</v>
          </cell>
          <cell r="E24">
            <v>4</v>
          </cell>
          <cell r="F24">
            <v>0</v>
          </cell>
          <cell r="G24">
            <v>1</v>
          </cell>
        </row>
        <row r="25">
          <cell r="A25">
            <v>52663</v>
          </cell>
          <cell r="B25" t="str">
            <v>Química</v>
          </cell>
          <cell r="C25">
            <v>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0</v>
          </cell>
          <cell r="B26" t="str">
            <v>(en blanco)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. Recibida"/>
      <sheetName val="INF. Recibida2"/>
      <sheetName val="Inf. Recibida3"/>
      <sheetName val="edades"/>
      <sheetName val="estrato"/>
      <sheetName val="comunidad"/>
      <sheetName val="genero"/>
      <sheetName val="SNIES GRADUADOS 2014-2"/>
      <sheetName val="Hay en SNIE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>
            <v>17394</v>
          </cell>
          <cell r="B5" t="str">
            <v xml:space="preserve">ADMINISTRACION </v>
          </cell>
          <cell r="C5">
            <v>13</v>
          </cell>
          <cell r="D5">
            <v>5</v>
          </cell>
          <cell r="E5">
            <v>3</v>
          </cell>
          <cell r="F5">
            <v>18</v>
          </cell>
        </row>
        <row r="6">
          <cell r="A6">
            <v>791</v>
          </cell>
          <cell r="B6" t="str">
            <v xml:space="preserve">ADMINISTRACION DE EMPRESAS </v>
          </cell>
          <cell r="C6">
            <v>32</v>
          </cell>
          <cell r="D6">
            <v>13</v>
          </cell>
          <cell r="E6">
            <v>7</v>
          </cell>
          <cell r="F6">
            <v>45</v>
          </cell>
        </row>
        <row r="7">
          <cell r="A7">
            <v>3608</v>
          </cell>
          <cell r="B7" t="str">
            <v>BIOLOGIA</v>
          </cell>
          <cell r="C7">
            <v>17</v>
          </cell>
          <cell r="D7">
            <v>8</v>
          </cell>
          <cell r="E7">
            <v>2</v>
          </cell>
          <cell r="F7">
            <v>25</v>
          </cell>
        </row>
        <row r="8">
          <cell r="A8">
            <v>19608</v>
          </cell>
          <cell r="B8" t="str">
            <v>CONTADURIA PUBLICA</v>
          </cell>
          <cell r="C8">
            <v>43</v>
          </cell>
          <cell r="D8">
            <v>22</v>
          </cell>
          <cell r="E8">
            <v>7</v>
          </cell>
          <cell r="F8">
            <v>65</v>
          </cell>
        </row>
        <row r="9">
          <cell r="A9">
            <v>10554</v>
          </cell>
          <cell r="B9" t="str">
            <v>DERECHO</v>
          </cell>
          <cell r="C9">
            <v>62</v>
          </cell>
          <cell r="D9">
            <v>41</v>
          </cell>
          <cell r="E9">
            <v>42</v>
          </cell>
          <cell r="F9">
            <v>103</v>
          </cell>
        </row>
        <row r="10">
          <cell r="A10">
            <v>9518</v>
          </cell>
          <cell r="B10" t="str">
            <v>ESPECIALIZACION EN FORMULACIÓN Y EVALUACIÓN DE PROYECTOS</v>
          </cell>
          <cell r="C10">
            <v>2</v>
          </cell>
          <cell r="D10">
            <v>3</v>
          </cell>
          <cell r="F10">
            <v>3</v>
          </cell>
        </row>
        <row r="11">
          <cell r="A11">
            <v>52565</v>
          </cell>
          <cell r="B11" t="str">
            <v>ESPECIALIZACION EN GERENCIA DEL TALENTO HUMANO</v>
          </cell>
          <cell r="C11">
            <v>11</v>
          </cell>
          <cell r="D11">
            <v>5</v>
          </cell>
          <cell r="F11">
            <v>16</v>
          </cell>
        </row>
        <row r="12">
          <cell r="A12">
            <v>52965</v>
          </cell>
          <cell r="B12" t="str">
            <v>ESPECIALIZACION EN PEDAGOGÍA</v>
          </cell>
          <cell r="C12">
            <v>17</v>
          </cell>
          <cell r="D12">
            <v>12</v>
          </cell>
          <cell r="E12">
            <v>2</v>
          </cell>
          <cell r="F12">
            <v>29</v>
          </cell>
        </row>
        <row r="13">
          <cell r="A13">
            <v>3607</v>
          </cell>
          <cell r="B13" t="str">
            <v>INGENIERO AGROECÓLOGO</v>
          </cell>
          <cell r="C13">
            <v>9</v>
          </cell>
          <cell r="D13">
            <v>10</v>
          </cell>
          <cell r="E13">
            <v>7</v>
          </cell>
          <cell r="F13">
            <v>19</v>
          </cell>
        </row>
        <row r="14">
          <cell r="A14">
            <v>4797</v>
          </cell>
          <cell r="B14" t="str">
            <v>INGENIERO DE ALIMENTOS</v>
          </cell>
          <cell r="C14">
            <v>8</v>
          </cell>
          <cell r="D14">
            <v>8</v>
          </cell>
          <cell r="E14">
            <v>4</v>
          </cell>
          <cell r="F14">
            <v>16</v>
          </cell>
        </row>
        <row r="15">
          <cell r="A15">
            <v>52384</v>
          </cell>
          <cell r="B15" t="str">
            <v>INGENIERO DE SISTEMAS</v>
          </cell>
          <cell r="C15">
            <v>10</v>
          </cell>
          <cell r="D15">
            <v>7</v>
          </cell>
          <cell r="E15">
            <v>6</v>
          </cell>
          <cell r="F15">
            <v>17</v>
          </cell>
        </row>
        <row r="16">
          <cell r="A16">
            <v>11945</v>
          </cell>
          <cell r="B16" t="str">
            <v>LICENCIADO EN INGLÉS</v>
          </cell>
          <cell r="C16">
            <v>16</v>
          </cell>
          <cell r="D16">
            <v>13</v>
          </cell>
          <cell r="F16">
            <v>29</v>
          </cell>
        </row>
        <row r="17">
          <cell r="A17">
            <v>15767</v>
          </cell>
          <cell r="B17" t="str">
            <v>LICENCIADO EN LENGUA CASTELLANA Y LITERATURA</v>
          </cell>
          <cell r="C17">
            <v>2</v>
          </cell>
          <cell r="D17">
            <v>3</v>
          </cell>
          <cell r="F17">
            <v>3</v>
          </cell>
        </row>
        <row r="18">
          <cell r="A18">
            <v>351</v>
          </cell>
          <cell r="B18" t="str">
            <v>LICENCIADO EN MATEMÁTICAS Y FÍSICA</v>
          </cell>
          <cell r="C18">
            <v>4</v>
          </cell>
          <cell r="D18">
            <v>9</v>
          </cell>
          <cell r="E18">
            <v>2</v>
          </cell>
          <cell r="F18">
            <v>13</v>
          </cell>
        </row>
        <row r="19">
          <cell r="A19">
            <v>52001</v>
          </cell>
          <cell r="B19" t="str">
            <v>LICENCIADO EN PEDAGOGÍA INFANTIL</v>
          </cell>
          <cell r="C19">
            <v>43</v>
          </cell>
          <cell r="D19">
            <v>4</v>
          </cell>
          <cell r="E19">
            <v>8</v>
          </cell>
          <cell r="F19">
            <v>47</v>
          </cell>
        </row>
        <row r="20">
          <cell r="A20">
            <v>101867</v>
          </cell>
          <cell r="B20" t="str">
            <v>LICENCIATURA  EN CIENCIAS SOCIALES</v>
          </cell>
          <cell r="C20">
            <v>7</v>
          </cell>
          <cell r="D20">
            <v>12</v>
          </cell>
          <cell r="E20">
            <v>6</v>
          </cell>
          <cell r="F20">
            <v>19</v>
          </cell>
        </row>
        <row r="21">
          <cell r="A21">
            <v>91328</v>
          </cell>
          <cell r="B21" t="str">
            <v xml:space="preserve">Licenciatura en Ciencias Sociales - DISTANCIA </v>
          </cell>
          <cell r="C21">
            <v>9</v>
          </cell>
          <cell r="D21">
            <v>4</v>
          </cell>
          <cell r="E21">
            <v>1</v>
          </cell>
          <cell r="F21">
            <v>13</v>
          </cell>
        </row>
        <row r="22">
          <cell r="A22">
            <v>101493</v>
          </cell>
          <cell r="B22" t="str">
            <v xml:space="preserve">MAESTRIA CIENCIAS BIOLOGICAS </v>
          </cell>
          <cell r="C22">
            <v>1</v>
          </cell>
          <cell r="D22">
            <v>1</v>
          </cell>
          <cell r="F22">
            <v>2</v>
          </cell>
        </row>
        <row r="23">
          <cell r="A23">
            <v>52703</v>
          </cell>
          <cell r="B23" t="str">
            <v>Maestría en Agroforestería</v>
          </cell>
          <cell r="C23">
            <v>3</v>
          </cell>
          <cell r="D23">
            <v>3</v>
          </cell>
          <cell r="E23">
            <v>3</v>
          </cell>
          <cell r="F23">
            <v>6</v>
          </cell>
        </row>
        <row r="24">
          <cell r="A24">
            <v>53004</v>
          </cell>
          <cell r="B24" t="str">
            <v>MAESTRIA EN CIENCIAS DE LA EDUCACION</v>
          </cell>
          <cell r="C24">
            <v>1</v>
          </cell>
          <cell r="D24">
            <v>4</v>
          </cell>
          <cell r="E24">
            <v>2</v>
          </cell>
          <cell r="F24">
            <v>5</v>
          </cell>
        </row>
        <row r="25">
          <cell r="A25">
            <v>55044</v>
          </cell>
          <cell r="B25" t="str">
            <v>Maestría en Sistemas Sostenibles de Producción</v>
          </cell>
          <cell r="C25">
            <v>1</v>
          </cell>
          <cell r="D25">
            <v>1</v>
          </cell>
          <cell r="F25">
            <v>1</v>
          </cell>
        </row>
        <row r="26">
          <cell r="A26">
            <v>347</v>
          </cell>
          <cell r="B26" t="str">
            <v xml:space="preserve">MEDICINA VETERINARIA Y ZOOTECNIA </v>
          </cell>
          <cell r="C26">
            <v>14</v>
          </cell>
          <cell r="D26">
            <v>31</v>
          </cell>
          <cell r="E26">
            <v>14</v>
          </cell>
          <cell r="F26">
            <v>45</v>
          </cell>
        </row>
        <row r="27">
          <cell r="A27">
            <v>52663</v>
          </cell>
          <cell r="B27" t="str">
            <v>QUÍMICA</v>
          </cell>
          <cell r="C27">
            <v>4</v>
          </cell>
          <cell r="D27">
            <v>1</v>
          </cell>
          <cell r="E27">
            <v>1</v>
          </cell>
          <cell r="F27">
            <v>5</v>
          </cell>
        </row>
        <row r="28">
          <cell r="A28">
            <v>0</v>
          </cell>
          <cell r="B28" t="str">
            <v>(en blanco)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2015_6_1-11_20_6"/>
      <sheetName val="genero"/>
      <sheetName val="comunidades"/>
      <sheetName val="estrato"/>
      <sheetName val="edades"/>
      <sheetName val="GRADOS 2015-1"/>
      <sheetName val="Reporte 2015_6_1-11_20_6 (2)"/>
    </sheetNames>
    <sheetDataSet>
      <sheetData sheetId="0"/>
      <sheetData sheetId="1">
        <row r="5">
          <cell r="A5">
            <v>17394</v>
          </cell>
          <cell r="B5" t="str">
            <v>ADMINISTRACIÓN</v>
          </cell>
          <cell r="C5">
            <v>9</v>
          </cell>
          <cell r="D5">
            <v>4</v>
          </cell>
        </row>
        <row r="6">
          <cell r="A6">
            <v>791</v>
          </cell>
          <cell r="B6" t="str">
            <v>ADMINISTRACIÓN DE EMPRESAS</v>
          </cell>
          <cell r="C6">
            <v>19</v>
          </cell>
          <cell r="D6">
            <v>10</v>
          </cell>
        </row>
        <row r="7">
          <cell r="A7">
            <v>101877</v>
          </cell>
          <cell r="B7" t="str">
            <v>ADMINISTRACIÓN FINANCIERA</v>
          </cell>
          <cell r="C7">
            <v>6</v>
          </cell>
          <cell r="D7">
            <v>2</v>
          </cell>
        </row>
        <row r="8">
          <cell r="A8">
            <v>3608</v>
          </cell>
          <cell r="B8" t="str">
            <v>BIOLOGÍA</v>
          </cell>
          <cell r="C8">
            <v>5</v>
          </cell>
          <cell r="D8">
            <v>5</v>
          </cell>
        </row>
        <row r="9">
          <cell r="A9">
            <v>19608</v>
          </cell>
          <cell r="B9" t="str">
            <v>CONTADURIA PUBLICA</v>
          </cell>
          <cell r="C9">
            <v>31</v>
          </cell>
          <cell r="D9">
            <v>27</v>
          </cell>
        </row>
        <row r="10">
          <cell r="A10">
            <v>10554</v>
          </cell>
          <cell r="B10" t="str">
            <v>DERECHO</v>
          </cell>
          <cell r="C10">
            <v>28</v>
          </cell>
          <cell r="D10">
            <v>23</v>
          </cell>
        </row>
        <row r="11">
          <cell r="A11">
            <v>9518</v>
          </cell>
          <cell r="B11" t="str">
            <v>ESPECIALIZACIÓN EN FORMULACIÓN Y EVALUACIÓN DE PROYECTOS</v>
          </cell>
          <cell r="C11">
            <v>9</v>
          </cell>
          <cell r="D11">
            <v>11</v>
          </cell>
        </row>
        <row r="12">
          <cell r="A12">
            <v>52565</v>
          </cell>
          <cell r="B12" t="str">
            <v>ESPECIALIZACIÓN EN GERENCIA DEL TALENTO HUMANO</v>
          </cell>
          <cell r="C12">
            <v>24</v>
          </cell>
          <cell r="D12">
            <v>4</v>
          </cell>
        </row>
        <row r="13">
          <cell r="A13">
            <v>7794</v>
          </cell>
          <cell r="B13" t="str">
            <v>ESPECIALIZACIÓN EN GERENCIA TRIBUTARIA</v>
          </cell>
          <cell r="C13">
            <v>0</v>
          </cell>
          <cell r="D13">
            <v>1</v>
          </cell>
        </row>
        <row r="14">
          <cell r="A14">
            <v>52965</v>
          </cell>
          <cell r="B14" t="str">
            <v>ESPECIALIZACION EN PEDAGOGIA</v>
          </cell>
          <cell r="C14">
            <v>9</v>
          </cell>
          <cell r="D14">
            <v>9</v>
          </cell>
        </row>
        <row r="15">
          <cell r="A15">
            <v>3607</v>
          </cell>
          <cell r="B15" t="str">
            <v>INGENIERÍA AGROECOLÓGICA</v>
          </cell>
          <cell r="C15">
            <v>8</v>
          </cell>
          <cell r="D15">
            <v>9</v>
          </cell>
        </row>
        <row r="16">
          <cell r="A16">
            <v>4797</v>
          </cell>
          <cell r="B16" t="str">
            <v>INGENIERÍA DE ALIMENTOS</v>
          </cell>
          <cell r="C16">
            <v>7</v>
          </cell>
          <cell r="D16">
            <v>2</v>
          </cell>
        </row>
        <row r="17">
          <cell r="A17">
            <v>52384</v>
          </cell>
          <cell r="B17" t="str">
            <v>INGENIERIA DE SISTEMAS</v>
          </cell>
          <cell r="C17">
            <v>5</v>
          </cell>
          <cell r="D17">
            <v>8</v>
          </cell>
        </row>
        <row r="18">
          <cell r="A18">
            <v>101867</v>
          </cell>
          <cell r="B18" t="str">
            <v>LICENCIATURA EN CIENCIAS SOCIALES</v>
          </cell>
          <cell r="C18">
            <v>15</v>
          </cell>
          <cell r="D18">
            <v>8</v>
          </cell>
        </row>
        <row r="19">
          <cell r="A19">
            <v>11945</v>
          </cell>
          <cell r="B19" t="str">
            <v>LICENCIATURA EN INGLES</v>
          </cell>
          <cell r="C19">
            <v>13</v>
          </cell>
          <cell r="D19">
            <v>9</v>
          </cell>
        </row>
        <row r="20">
          <cell r="A20">
            <v>15767</v>
          </cell>
          <cell r="B20" t="str">
            <v>LICENCIATURA EN LENGUA CASTELLANA Y LITERATURA</v>
          </cell>
          <cell r="C20">
            <v>4</v>
          </cell>
          <cell r="D20">
            <v>0</v>
          </cell>
        </row>
        <row r="21">
          <cell r="A21">
            <v>351</v>
          </cell>
          <cell r="B21" t="str">
            <v>LICENCIATURA EN MATEMATICAS Y FISICA</v>
          </cell>
          <cell r="C21">
            <v>4</v>
          </cell>
          <cell r="D21">
            <v>12</v>
          </cell>
        </row>
        <row r="22">
          <cell r="A22">
            <v>52001</v>
          </cell>
          <cell r="B22" t="str">
            <v>LICENCIATURA EN PEDAGOGÍA INFANTIL</v>
          </cell>
          <cell r="C22">
            <v>12</v>
          </cell>
          <cell r="D22">
            <v>1</v>
          </cell>
        </row>
        <row r="23">
          <cell r="A23">
            <v>52703</v>
          </cell>
          <cell r="B23" t="str">
            <v>MAESTRÍA EN AGROFORESTERIA</v>
          </cell>
          <cell r="C23">
            <v>0</v>
          </cell>
          <cell r="D23">
            <v>1</v>
          </cell>
        </row>
        <row r="24">
          <cell r="A24">
            <v>101493</v>
          </cell>
          <cell r="B24" t="str">
            <v>MAESTRIA EN CIENCIAS BIOLOGICAS</v>
          </cell>
          <cell r="C24">
            <v>1</v>
          </cell>
          <cell r="D24">
            <v>0</v>
          </cell>
        </row>
        <row r="25">
          <cell r="A25">
            <v>53004</v>
          </cell>
          <cell r="B25" t="str">
            <v>MAESTRÍA EN CIENCIAS DE LA EDUCACION</v>
          </cell>
          <cell r="C25">
            <v>4</v>
          </cell>
          <cell r="D25">
            <v>7</v>
          </cell>
        </row>
        <row r="26">
          <cell r="A26">
            <v>347</v>
          </cell>
          <cell r="B26" t="str">
            <v>MEDICINA VETERINARIA Y ZOOTECNIA</v>
          </cell>
          <cell r="C26">
            <v>22</v>
          </cell>
          <cell r="D26">
            <v>21</v>
          </cell>
        </row>
        <row r="27">
          <cell r="A27">
            <v>52663</v>
          </cell>
          <cell r="B27" t="str">
            <v>QUIMICA</v>
          </cell>
          <cell r="C27">
            <v>4</v>
          </cell>
          <cell r="D27">
            <v>1</v>
          </cell>
        </row>
        <row r="28">
          <cell r="A28">
            <v>0</v>
          </cell>
          <cell r="B28" t="str">
            <v>(en blanco)</v>
          </cell>
          <cell r="C28">
            <v>0</v>
          </cell>
          <cell r="D28">
            <v>0</v>
          </cell>
        </row>
        <row r="29">
          <cell r="A29">
            <v>91328</v>
          </cell>
          <cell r="B29" t="str">
            <v>LICENCIATURA EN CIENCIAS SOCIALES distancia</v>
          </cell>
          <cell r="C29">
            <v>1</v>
          </cell>
          <cell r="D29">
            <v>0</v>
          </cell>
        </row>
      </sheetData>
      <sheetData sheetId="2"/>
      <sheetData sheetId="3">
        <row r="5">
          <cell r="A5">
            <v>17394</v>
          </cell>
          <cell r="B5" t="str">
            <v>ADMINISTRACIÓN</v>
          </cell>
          <cell r="C5">
            <v>9</v>
          </cell>
          <cell r="D5">
            <v>4</v>
          </cell>
          <cell r="E5">
            <v>0</v>
          </cell>
          <cell r="F5">
            <v>0</v>
          </cell>
        </row>
        <row r="6">
          <cell r="A6">
            <v>791</v>
          </cell>
          <cell r="B6" t="str">
            <v>ADMINISTRACIÓN DE EMPRESAS</v>
          </cell>
          <cell r="C6">
            <v>12</v>
          </cell>
          <cell r="D6">
            <v>10</v>
          </cell>
          <cell r="E6">
            <v>6</v>
          </cell>
          <cell r="F6">
            <v>1</v>
          </cell>
        </row>
        <row r="7">
          <cell r="A7">
            <v>101877</v>
          </cell>
          <cell r="B7" t="str">
            <v>ADMINISTRACIÓN FINANCIERA</v>
          </cell>
          <cell r="C7">
            <v>3</v>
          </cell>
          <cell r="D7">
            <v>4</v>
          </cell>
          <cell r="E7">
            <v>1</v>
          </cell>
          <cell r="F7">
            <v>0</v>
          </cell>
        </row>
        <row r="8">
          <cell r="A8">
            <v>3608</v>
          </cell>
          <cell r="B8" t="str">
            <v>BIOLOGÍA</v>
          </cell>
          <cell r="C8">
            <v>3</v>
          </cell>
          <cell r="D8">
            <v>4</v>
          </cell>
          <cell r="E8">
            <v>3</v>
          </cell>
          <cell r="F8">
            <v>0</v>
          </cell>
        </row>
        <row r="9">
          <cell r="A9">
            <v>19608</v>
          </cell>
          <cell r="B9" t="str">
            <v>CONTADURIA PUBLICA</v>
          </cell>
          <cell r="C9">
            <v>19</v>
          </cell>
          <cell r="D9">
            <v>23</v>
          </cell>
          <cell r="E9">
            <v>16</v>
          </cell>
          <cell r="F9">
            <v>0</v>
          </cell>
        </row>
        <row r="10">
          <cell r="A10">
            <v>10554</v>
          </cell>
          <cell r="B10" t="str">
            <v>DERECHO</v>
          </cell>
          <cell r="C10">
            <v>28</v>
          </cell>
          <cell r="D10">
            <v>9</v>
          </cell>
          <cell r="E10">
            <v>9</v>
          </cell>
          <cell r="F10">
            <v>5</v>
          </cell>
        </row>
        <row r="11">
          <cell r="A11">
            <v>9518</v>
          </cell>
          <cell r="B11" t="str">
            <v>ESPECIALIZACIÓN EN FORMULACIÓN Y EVALUACIÓN DE PROYECTOS</v>
          </cell>
          <cell r="C11">
            <v>13</v>
          </cell>
          <cell r="D11">
            <v>3</v>
          </cell>
          <cell r="E11">
            <v>4</v>
          </cell>
          <cell r="F11">
            <v>0</v>
          </cell>
        </row>
        <row r="12">
          <cell r="A12">
            <v>52565</v>
          </cell>
          <cell r="B12" t="str">
            <v>ESPECIALIZACIÓN EN GERENCIA DEL TALENTO HUMANO</v>
          </cell>
          <cell r="C12">
            <v>18</v>
          </cell>
          <cell r="D12">
            <v>9</v>
          </cell>
          <cell r="E12">
            <v>1</v>
          </cell>
          <cell r="F12">
            <v>0</v>
          </cell>
        </row>
        <row r="13">
          <cell r="A13">
            <v>7794</v>
          </cell>
          <cell r="B13" t="str">
            <v>ESPECIALIZACIÓN EN GERENCIA TRIBUTARIA</v>
          </cell>
          <cell r="C13">
            <v>1</v>
          </cell>
          <cell r="D13">
            <v>0</v>
          </cell>
          <cell r="E13">
            <v>0</v>
          </cell>
          <cell r="F13">
            <v>0</v>
          </cell>
        </row>
        <row r="14">
          <cell r="A14">
            <v>52965</v>
          </cell>
          <cell r="B14" t="str">
            <v>ESPECIALIZACION EN PEDAGOGIA</v>
          </cell>
          <cell r="C14">
            <v>7</v>
          </cell>
          <cell r="D14">
            <v>9</v>
          </cell>
          <cell r="E14">
            <v>2</v>
          </cell>
          <cell r="F14">
            <v>0</v>
          </cell>
        </row>
        <row r="15">
          <cell r="A15">
            <v>3607</v>
          </cell>
          <cell r="B15" t="str">
            <v>INGENIERÍA AGROECOLÓGICA</v>
          </cell>
          <cell r="C15">
            <v>8</v>
          </cell>
          <cell r="D15">
            <v>8</v>
          </cell>
          <cell r="E15">
            <v>1</v>
          </cell>
          <cell r="F15">
            <v>0</v>
          </cell>
        </row>
        <row r="16">
          <cell r="A16">
            <v>4797</v>
          </cell>
          <cell r="B16" t="str">
            <v>INGENIERÍA DE ALIMENTOS</v>
          </cell>
          <cell r="C16">
            <v>6</v>
          </cell>
          <cell r="D16">
            <v>1</v>
          </cell>
          <cell r="E16">
            <v>2</v>
          </cell>
          <cell r="F16">
            <v>0</v>
          </cell>
        </row>
        <row r="17">
          <cell r="A17">
            <v>52384</v>
          </cell>
          <cell r="B17" t="str">
            <v>INGENIERIA DE SISTEMAS</v>
          </cell>
          <cell r="C17">
            <v>3</v>
          </cell>
          <cell r="D17">
            <v>4</v>
          </cell>
          <cell r="E17">
            <v>4</v>
          </cell>
          <cell r="F17">
            <v>2</v>
          </cell>
        </row>
        <row r="18">
          <cell r="A18">
            <v>101867</v>
          </cell>
          <cell r="B18" t="str">
            <v>LICENCIATURA EN CIENCIAS SOCIALES</v>
          </cell>
          <cell r="C18">
            <v>3</v>
          </cell>
          <cell r="D18">
            <v>18</v>
          </cell>
          <cell r="E18">
            <v>2</v>
          </cell>
          <cell r="F18">
            <v>0</v>
          </cell>
        </row>
        <row r="19">
          <cell r="A19">
            <v>11945</v>
          </cell>
          <cell r="B19" t="str">
            <v>LICENCIATURA EN INGLES</v>
          </cell>
          <cell r="C19">
            <v>9</v>
          </cell>
          <cell r="D19">
            <v>11</v>
          </cell>
          <cell r="E19">
            <v>2</v>
          </cell>
          <cell r="F19">
            <v>0</v>
          </cell>
        </row>
        <row r="20">
          <cell r="A20">
            <v>15767</v>
          </cell>
          <cell r="B20" t="str">
            <v>LICENCIATURA EN LENGUA CASTELLANA Y LITERATURA</v>
          </cell>
          <cell r="C20">
            <v>1</v>
          </cell>
          <cell r="D20">
            <v>2</v>
          </cell>
          <cell r="E20">
            <v>1</v>
          </cell>
          <cell r="F20">
            <v>0</v>
          </cell>
        </row>
        <row r="21">
          <cell r="A21">
            <v>351</v>
          </cell>
          <cell r="B21" t="str">
            <v>LICENCIATURA EN MATEMATICAS Y FISICA</v>
          </cell>
          <cell r="C21">
            <v>4</v>
          </cell>
          <cell r="D21">
            <v>7</v>
          </cell>
          <cell r="E21">
            <v>5</v>
          </cell>
          <cell r="F21">
            <v>0</v>
          </cell>
        </row>
        <row r="22">
          <cell r="A22">
            <v>52001</v>
          </cell>
          <cell r="B22" t="str">
            <v>LICENCIATURA EN PEDAGOGÍA INFANTIL</v>
          </cell>
          <cell r="C22">
            <v>3</v>
          </cell>
          <cell r="D22">
            <v>10</v>
          </cell>
          <cell r="E22">
            <v>0</v>
          </cell>
          <cell r="F22">
            <v>0</v>
          </cell>
        </row>
        <row r="23">
          <cell r="A23">
            <v>52703</v>
          </cell>
          <cell r="B23" t="str">
            <v>MAESTRÍA EN AGROFORESTERIA</v>
          </cell>
          <cell r="C23">
            <v>0</v>
          </cell>
          <cell r="D23">
            <v>0</v>
          </cell>
          <cell r="E23">
            <v>1</v>
          </cell>
          <cell r="F23">
            <v>0</v>
          </cell>
        </row>
        <row r="24">
          <cell r="A24">
            <v>101493</v>
          </cell>
          <cell r="B24" t="str">
            <v>MAESTRIA EN CIENCIAS BIOLOGICAS</v>
          </cell>
          <cell r="C24">
            <v>1</v>
          </cell>
          <cell r="D24">
            <v>0</v>
          </cell>
          <cell r="E24">
            <v>0</v>
          </cell>
          <cell r="F24">
            <v>0</v>
          </cell>
        </row>
        <row r="25">
          <cell r="A25">
            <v>53004</v>
          </cell>
          <cell r="B25" t="str">
            <v>MAESTRÍA EN CIENCIAS DE LA EDUCACION</v>
          </cell>
          <cell r="C25">
            <v>5</v>
          </cell>
          <cell r="D25">
            <v>4</v>
          </cell>
          <cell r="E25">
            <v>2</v>
          </cell>
          <cell r="F25">
            <v>0</v>
          </cell>
        </row>
        <row r="26">
          <cell r="A26">
            <v>347</v>
          </cell>
          <cell r="B26" t="str">
            <v>MEDICINA VETERINARIA Y ZOOTECNIA</v>
          </cell>
          <cell r="C26">
            <v>21</v>
          </cell>
          <cell r="D26">
            <v>11</v>
          </cell>
          <cell r="E26">
            <v>10</v>
          </cell>
          <cell r="F26">
            <v>1</v>
          </cell>
        </row>
        <row r="27">
          <cell r="A27">
            <v>52663</v>
          </cell>
          <cell r="B27" t="str">
            <v>QUIMICA</v>
          </cell>
          <cell r="C27">
            <v>3</v>
          </cell>
          <cell r="D27">
            <v>1</v>
          </cell>
          <cell r="E27">
            <v>1</v>
          </cell>
          <cell r="F27">
            <v>0</v>
          </cell>
        </row>
        <row r="28">
          <cell r="A28">
            <v>0</v>
          </cell>
          <cell r="B28" t="str">
            <v>(en blanco)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A29">
            <v>91328</v>
          </cell>
          <cell r="B29" t="str">
            <v>LICENCIATURA EN CIENCIAS SOCIALES distancia</v>
          </cell>
          <cell r="C29">
            <v>1</v>
          </cell>
          <cell r="D29">
            <v>0</v>
          </cell>
          <cell r="E29">
            <v>0</v>
          </cell>
          <cell r="F29">
            <v>0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ades"/>
      <sheetName val="estrato"/>
      <sheetName val="comunidad"/>
      <sheetName val="genero"/>
      <sheetName val="Hoja1"/>
      <sheetName val="graduados artistica"/>
    </sheetNames>
    <sheetDataSet>
      <sheetData sheetId="0"/>
      <sheetData sheetId="1">
        <row r="5">
          <cell r="A5">
            <v>17394</v>
          </cell>
          <cell r="B5" t="str">
            <v>Administración</v>
          </cell>
          <cell r="C5">
            <v>1</v>
          </cell>
          <cell r="D5">
            <v>4</v>
          </cell>
          <cell r="E5">
            <v>0</v>
          </cell>
          <cell r="F5">
            <v>0</v>
          </cell>
          <cell r="G5">
            <v>0</v>
          </cell>
        </row>
        <row r="6">
          <cell r="A6">
            <v>791</v>
          </cell>
          <cell r="B6" t="str">
            <v>Administracion De Empresas</v>
          </cell>
          <cell r="C6">
            <v>10</v>
          </cell>
          <cell r="D6">
            <v>8</v>
          </cell>
          <cell r="E6">
            <v>9</v>
          </cell>
          <cell r="F6">
            <v>1</v>
          </cell>
          <cell r="G6">
            <v>0</v>
          </cell>
        </row>
        <row r="7">
          <cell r="A7">
            <v>101877</v>
          </cell>
          <cell r="B7" t="str">
            <v>Administración Financiera</v>
          </cell>
          <cell r="C7">
            <v>0</v>
          </cell>
          <cell r="D7">
            <v>11</v>
          </cell>
          <cell r="E7">
            <v>5</v>
          </cell>
          <cell r="F7">
            <v>0</v>
          </cell>
          <cell r="G7">
            <v>0</v>
          </cell>
        </row>
        <row r="8">
          <cell r="A8">
            <v>3608</v>
          </cell>
          <cell r="B8" t="str">
            <v>Biología</v>
          </cell>
          <cell r="C8">
            <v>9</v>
          </cell>
          <cell r="D8">
            <v>3</v>
          </cell>
          <cell r="E8">
            <v>2</v>
          </cell>
          <cell r="F8">
            <v>0</v>
          </cell>
          <cell r="G8">
            <v>0</v>
          </cell>
        </row>
        <row r="9">
          <cell r="A9">
            <v>19608</v>
          </cell>
          <cell r="B9" t="str">
            <v>Contaduria Publica</v>
          </cell>
          <cell r="C9">
            <v>25</v>
          </cell>
          <cell r="D9">
            <v>24</v>
          </cell>
          <cell r="E9">
            <v>10</v>
          </cell>
          <cell r="F9">
            <v>0</v>
          </cell>
          <cell r="G9">
            <v>0</v>
          </cell>
        </row>
        <row r="10">
          <cell r="A10">
            <v>10554</v>
          </cell>
          <cell r="B10" t="str">
            <v>Derecho</v>
          </cell>
          <cell r="C10">
            <v>17</v>
          </cell>
          <cell r="D10">
            <v>7</v>
          </cell>
          <cell r="E10">
            <v>9</v>
          </cell>
          <cell r="F10">
            <v>3</v>
          </cell>
          <cell r="G10">
            <v>3</v>
          </cell>
        </row>
        <row r="11">
          <cell r="A11">
            <v>9518</v>
          </cell>
          <cell r="B11" t="str">
            <v>Especialización En Formulación Y Evaluación De Proyectos</v>
          </cell>
          <cell r="C11">
            <v>10</v>
          </cell>
          <cell r="D11">
            <v>5</v>
          </cell>
          <cell r="E11">
            <v>4</v>
          </cell>
          <cell r="F11">
            <v>0</v>
          </cell>
          <cell r="G11">
            <v>0</v>
          </cell>
        </row>
        <row r="12">
          <cell r="A12">
            <v>52565</v>
          </cell>
          <cell r="B12" t="str">
            <v>Especialización En Gerencia Del Talento Humano</v>
          </cell>
          <cell r="C12">
            <v>16</v>
          </cell>
          <cell r="D12">
            <v>8</v>
          </cell>
          <cell r="E12">
            <v>3</v>
          </cell>
          <cell r="F12">
            <v>0</v>
          </cell>
          <cell r="G12">
            <v>1</v>
          </cell>
        </row>
        <row r="13">
          <cell r="A13">
            <v>7794</v>
          </cell>
          <cell r="B13" t="str">
            <v>Especialización En Gerencia Tributaria</v>
          </cell>
          <cell r="C13">
            <v>4</v>
          </cell>
          <cell r="D13">
            <v>1</v>
          </cell>
          <cell r="E13">
            <v>5</v>
          </cell>
          <cell r="F13">
            <v>0</v>
          </cell>
          <cell r="G13">
            <v>0</v>
          </cell>
        </row>
        <row r="14">
          <cell r="A14">
            <v>52965</v>
          </cell>
          <cell r="B14" t="str">
            <v>Especializacion En Pedagogia</v>
          </cell>
          <cell r="C14">
            <v>8</v>
          </cell>
          <cell r="D14">
            <v>8</v>
          </cell>
          <cell r="E14">
            <v>5</v>
          </cell>
          <cell r="F14">
            <v>0</v>
          </cell>
          <cell r="G14">
            <v>0</v>
          </cell>
        </row>
        <row r="15">
          <cell r="A15">
            <v>3607</v>
          </cell>
          <cell r="B15" t="str">
            <v>Ingeniería Agroecológica</v>
          </cell>
          <cell r="C15">
            <v>7</v>
          </cell>
          <cell r="D15">
            <v>8</v>
          </cell>
          <cell r="E15">
            <v>7</v>
          </cell>
          <cell r="F15">
            <v>0</v>
          </cell>
          <cell r="G15">
            <v>0</v>
          </cell>
        </row>
        <row r="16">
          <cell r="A16">
            <v>4797</v>
          </cell>
          <cell r="B16" t="str">
            <v>Ingeniería De Alimentos</v>
          </cell>
          <cell r="C16">
            <v>9</v>
          </cell>
          <cell r="D16">
            <v>5</v>
          </cell>
          <cell r="E16">
            <v>4</v>
          </cell>
          <cell r="F16">
            <v>1</v>
          </cell>
          <cell r="G16">
            <v>0</v>
          </cell>
        </row>
        <row r="17">
          <cell r="A17">
            <v>52384</v>
          </cell>
          <cell r="B17" t="str">
            <v>Ingenieria De Sistemas</v>
          </cell>
          <cell r="C17">
            <v>2</v>
          </cell>
          <cell r="D17">
            <v>4</v>
          </cell>
          <cell r="E17">
            <v>6</v>
          </cell>
          <cell r="F17">
            <v>0</v>
          </cell>
          <cell r="G17">
            <v>0</v>
          </cell>
        </row>
        <row r="18">
          <cell r="A18">
            <v>101867</v>
          </cell>
          <cell r="B18" t="str">
            <v>Licenciatura En Ciencias Sociales</v>
          </cell>
          <cell r="C18">
            <v>10</v>
          </cell>
          <cell r="D18">
            <v>23</v>
          </cell>
          <cell r="E18">
            <v>6</v>
          </cell>
          <cell r="F18">
            <v>0</v>
          </cell>
          <cell r="G18">
            <v>0</v>
          </cell>
        </row>
        <row r="19">
          <cell r="A19">
            <v>11945</v>
          </cell>
          <cell r="B19" t="str">
            <v>Licenciatura En Ingles</v>
          </cell>
          <cell r="C19">
            <v>12</v>
          </cell>
          <cell r="D19">
            <v>6</v>
          </cell>
          <cell r="E19">
            <v>7</v>
          </cell>
          <cell r="F19">
            <v>0</v>
          </cell>
          <cell r="G19">
            <v>0</v>
          </cell>
        </row>
        <row r="20">
          <cell r="A20">
            <v>15767</v>
          </cell>
          <cell r="B20" t="str">
            <v>Licenciatura En Lengua Castellana Y Literatura</v>
          </cell>
          <cell r="C20">
            <v>5</v>
          </cell>
          <cell r="D20">
            <v>12</v>
          </cell>
          <cell r="E20">
            <v>9</v>
          </cell>
          <cell r="F20">
            <v>0</v>
          </cell>
          <cell r="G20">
            <v>0</v>
          </cell>
        </row>
        <row r="21">
          <cell r="A21">
            <v>351</v>
          </cell>
          <cell r="B21" t="str">
            <v>Licenciatura En Matematicas Y Fisica</v>
          </cell>
          <cell r="C21">
            <v>7</v>
          </cell>
          <cell r="D21">
            <v>8</v>
          </cell>
          <cell r="E21">
            <v>1</v>
          </cell>
          <cell r="F21">
            <v>0</v>
          </cell>
          <cell r="G21">
            <v>1</v>
          </cell>
        </row>
        <row r="22">
          <cell r="A22">
            <v>52001</v>
          </cell>
          <cell r="B22" t="str">
            <v>Licenciatura En Pedagogía Infantil</v>
          </cell>
          <cell r="C22">
            <v>3</v>
          </cell>
          <cell r="D22">
            <v>29</v>
          </cell>
          <cell r="E22">
            <v>12</v>
          </cell>
          <cell r="F22">
            <v>1</v>
          </cell>
          <cell r="G22">
            <v>0</v>
          </cell>
        </row>
        <row r="23">
          <cell r="A23">
            <v>101493</v>
          </cell>
          <cell r="B23" t="str">
            <v>Maestria En Ciencias Biologicas</v>
          </cell>
          <cell r="C23">
            <v>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53004</v>
          </cell>
          <cell r="B24" t="str">
            <v>Maestría En Ciencias De La Educacion</v>
          </cell>
          <cell r="C24">
            <v>2</v>
          </cell>
          <cell r="D24">
            <v>1</v>
          </cell>
          <cell r="E24">
            <v>2</v>
          </cell>
          <cell r="F24">
            <v>0</v>
          </cell>
          <cell r="G24">
            <v>0</v>
          </cell>
        </row>
        <row r="25">
          <cell r="A25">
            <v>55044</v>
          </cell>
          <cell r="B25" t="str">
            <v>Maestria En Sistemas Sostenibles De Produccion</v>
          </cell>
          <cell r="C25">
            <v>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347</v>
          </cell>
          <cell r="B26" t="str">
            <v>Medicina Veterinaria Y Zootecnia</v>
          </cell>
          <cell r="C26">
            <v>15</v>
          </cell>
          <cell r="D26">
            <v>11</v>
          </cell>
          <cell r="E26">
            <v>10</v>
          </cell>
          <cell r="F26">
            <v>3</v>
          </cell>
          <cell r="G26">
            <v>0</v>
          </cell>
        </row>
        <row r="27">
          <cell r="A27">
            <v>52663</v>
          </cell>
          <cell r="B27" t="str">
            <v>Quimica</v>
          </cell>
          <cell r="C27">
            <v>2</v>
          </cell>
          <cell r="D27">
            <v>3</v>
          </cell>
          <cell r="E27">
            <v>1</v>
          </cell>
          <cell r="F27">
            <v>0</v>
          </cell>
          <cell r="G27">
            <v>1</v>
          </cell>
        </row>
        <row r="28">
          <cell r="A28">
            <v>0</v>
          </cell>
          <cell r="B28" t="str">
            <v>(en blanco)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</sheetData>
      <sheetData sheetId="2">
        <row r="5">
          <cell r="A5">
            <v>17394</v>
          </cell>
          <cell r="B5" t="str">
            <v>Administración</v>
          </cell>
          <cell r="C5">
            <v>1</v>
          </cell>
          <cell r="D5">
            <v>0</v>
          </cell>
          <cell r="E5">
            <v>0</v>
          </cell>
        </row>
        <row r="6">
          <cell r="A6">
            <v>791</v>
          </cell>
          <cell r="B6" t="str">
            <v>Administracion De Empresas</v>
          </cell>
          <cell r="C6">
            <v>1</v>
          </cell>
          <cell r="D6">
            <v>0</v>
          </cell>
          <cell r="E6">
            <v>0</v>
          </cell>
        </row>
        <row r="7">
          <cell r="A7">
            <v>101877</v>
          </cell>
          <cell r="B7" t="str">
            <v>Administración Financiera</v>
          </cell>
          <cell r="C7">
            <v>0</v>
          </cell>
          <cell r="D7">
            <v>3</v>
          </cell>
          <cell r="E7">
            <v>0</v>
          </cell>
        </row>
        <row r="8">
          <cell r="A8">
            <v>3608</v>
          </cell>
          <cell r="B8" t="str">
            <v>Biología</v>
          </cell>
          <cell r="C8">
            <v>1</v>
          </cell>
          <cell r="D8">
            <v>2</v>
          </cell>
          <cell r="E8">
            <v>0</v>
          </cell>
        </row>
        <row r="9">
          <cell r="A9">
            <v>19608</v>
          </cell>
          <cell r="B9" t="str">
            <v>Contaduria Publica</v>
          </cell>
          <cell r="C9">
            <v>10</v>
          </cell>
          <cell r="D9">
            <v>2</v>
          </cell>
          <cell r="E9">
            <v>1</v>
          </cell>
        </row>
        <row r="10">
          <cell r="A10">
            <v>10554</v>
          </cell>
          <cell r="B10" t="str">
            <v>Derecho</v>
          </cell>
          <cell r="C10">
            <v>1</v>
          </cell>
          <cell r="D10">
            <v>0</v>
          </cell>
          <cell r="E10">
            <v>0</v>
          </cell>
        </row>
        <row r="11">
          <cell r="A11">
            <v>9518</v>
          </cell>
          <cell r="B11" t="str">
            <v>Especialización En Formulación Y Evaluación De Proyectos</v>
          </cell>
          <cell r="C11">
            <v>1</v>
          </cell>
          <cell r="D11">
            <v>0</v>
          </cell>
          <cell r="E11">
            <v>0</v>
          </cell>
        </row>
        <row r="12">
          <cell r="A12">
            <v>52565</v>
          </cell>
          <cell r="B12" t="str">
            <v>Especialización En Gerencia Del Talento Humano</v>
          </cell>
          <cell r="C12">
            <v>1</v>
          </cell>
          <cell r="D12">
            <v>0</v>
          </cell>
          <cell r="E12">
            <v>0</v>
          </cell>
        </row>
        <row r="13">
          <cell r="A13">
            <v>7794</v>
          </cell>
          <cell r="B13" t="str">
            <v>Especialización En Gerencia Tributaria</v>
          </cell>
          <cell r="C13">
            <v>0</v>
          </cell>
          <cell r="D13">
            <v>0</v>
          </cell>
          <cell r="E13">
            <v>0</v>
          </cell>
        </row>
        <row r="14">
          <cell r="A14">
            <v>52965</v>
          </cell>
          <cell r="B14" t="str">
            <v>Especializacion En Pedagogia</v>
          </cell>
          <cell r="C14">
            <v>3</v>
          </cell>
          <cell r="D14">
            <v>0</v>
          </cell>
          <cell r="E14">
            <v>0</v>
          </cell>
        </row>
        <row r="15">
          <cell r="A15">
            <v>3607</v>
          </cell>
          <cell r="B15" t="str">
            <v>Ingeniería Agroecológica</v>
          </cell>
          <cell r="C15">
            <v>1</v>
          </cell>
          <cell r="D15">
            <v>0</v>
          </cell>
          <cell r="E15">
            <v>0</v>
          </cell>
        </row>
        <row r="16">
          <cell r="A16">
            <v>4797</v>
          </cell>
          <cell r="B16" t="str">
            <v>Ingeniería De Alimentos</v>
          </cell>
          <cell r="C16">
            <v>1</v>
          </cell>
          <cell r="D16">
            <v>0</v>
          </cell>
          <cell r="E16">
            <v>0</v>
          </cell>
        </row>
        <row r="17">
          <cell r="A17">
            <v>52384</v>
          </cell>
          <cell r="B17" t="str">
            <v>Ingenieria De Sistemas</v>
          </cell>
          <cell r="C17">
            <v>0</v>
          </cell>
          <cell r="D17">
            <v>0</v>
          </cell>
          <cell r="E17">
            <v>0</v>
          </cell>
        </row>
        <row r="18">
          <cell r="A18">
            <v>101867</v>
          </cell>
          <cell r="B18" t="str">
            <v>Licenciatura En Ciencias Sociales</v>
          </cell>
          <cell r="C18">
            <v>0</v>
          </cell>
          <cell r="D18">
            <v>1</v>
          </cell>
          <cell r="E18">
            <v>0</v>
          </cell>
        </row>
        <row r="19">
          <cell r="A19">
            <v>11945</v>
          </cell>
          <cell r="B19" t="str">
            <v>Licenciatura En Ingles</v>
          </cell>
          <cell r="C19">
            <v>0</v>
          </cell>
          <cell r="D19">
            <v>1</v>
          </cell>
          <cell r="E19">
            <v>0</v>
          </cell>
        </row>
        <row r="20">
          <cell r="A20">
            <v>15767</v>
          </cell>
          <cell r="B20" t="str">
            <v>Licenciatura En Lengua Castellana Y Literatura</v>
          </cell>
          <cell r="C20">
            <v>3</v>
          </cell>
          <cell r="D20">
            <v>0</v>
          </cell>
          <cell r="E20">
            <v>0</v>
          </cell>
        </row>
        <row r="21">
          <cell r="A21">
            <v>351</v>
          </cell>
          <cell r="B21" t="str">
            <v>Licenciatura En Matematicas Y Fisica</v>
          </cell>
          <cell r="C21">
            <v>1</v>
          </cell>
          <cell r="D21">
            <v>3</v>
          </cell>
          <cell r="E21">
            <v>0</v>
          </cell>
        </row>
        <row r="22">
          <cell r="A22">
            <v>52001</v>
          </cell>
          <cell r="B22" t="str">
            <v>Licenciatura En Pedagogía Infantil</v>
          </cell>
          <cell r="C22">
            <v>0</v>
          </cell>
          <cell r="D22">
            <v>2</v>
          </cell>
          <cell r="E22">
            <v>0</v>
          </cell>
        </row>
        <row r="23">
          <cell r="A23">
            <v>101493</v>
          </cell>
          <cell r="B23" t="str">
            <v>Maestria En Ciencias Biologicas</v>
          </cell>
          <cell r="C23">
            <v>1</v>
          </cell>
          <cell r="D23">
            <v>0</v>
          </cell>
          <cell r="E23">
            <v>0</v>
          </cell>
        </row>
        <row r="24">
          <cell r="A24">
            <v>53004</v>
          </cell>
          <cell r="B24" t="str">
            <v>Maestría En Ciencias De La Educacion</v>
          </cell>
          <cell r="C24">
            <v>0</v>
          </cell>
          <cell r="D24">
            <v>0</v>
          </cell>
          <cell r="E24">
            <v>0</v>
          </cell>
        </row>
        <row r="25">
          <cell r="A25">
            <v>55044</v>
          </cell>
          <cell r="B25" t="str">
            <v>Maestria En Sistemas Sostenibles De Produccion</v>
          </cell>
          <cell r="C25">
            <v>1</v>
          </cell>
          <cell r="D25">
            <v>0</v>
          </cell>
          <cell r="E25">
            <v>0</v>
          </cell>
        </row>
        <row r="26">
          <cell r="A26">
            <v>347</v>
          </cell>
          <cell r="B26" t="str">
            <v>Medicina Veterinaria Y Zootecnia</v>
          </cell>
          <cell r="C26">
            <v>2</v>
          </cell>
          <cell r="D26">
            <v>0</v>
          </cell>
          <cell r="E26">
            <v>0</v>
          </cell>
        </row>
        <row r="27">
          <cell r="A27">
            <v>52663</v>
          </cell>
          <cell r="B27" t="str">
            <v>Quimica</v>
          </cell>
          <cell r="C27">
            <v>0</v>
          </cell>
          <cell r="D27">
            <v>0</v>
          </cell>
          <cell r="E27">
            <v>0</v>
          </cell>
        </row>
        <row r="28">
          <cell r="A28">
            <v>0</v>
          </cell>
          <cell r="B28" t="str">
            <v>(en blanco)</v>
          </cell>
          <cell r="C28">
            <v>0</v>
          </cell>
          <cell r="D28">
            <v>0</v>
          </cell>
          <cell r="E28">
            <v>0</v>
          </cell>
        </row>
      </sheetData>
      <sheetData sheetId="3">
        <row r="5">
          <cell r="A5">
            <v>17394</v>
          </cell>
          <cell r="B5" t="str">
            <v>Administración</v>
          </cell>
          <cell r="C5">
            <v>4</v>
          </cell>
          <cell r="D5">
            <v>1</v>
          </cell>
        </row>
        <row r="6">
          <cell r="A6">
            <v>791</v>
          </cell>
          <cell r="B6" t="str">
            <v>Administracion De Empresas</v>
          </cell>
          <cell r="C6">
            <v>16</v>
          </cell>
          <cell r="D6">
            <v>12</v>
          </cell>
        </row>
        <row r="7">
          <cell r="A7">
            <v>101877</v>
          </cell>
          <cell r="B7" t="str">
            <v>Administración Financiera</v>
          </cell>
          <cell r="C7">
            <v>13</v>
          </cell>
          <cell r="D7">
            <v>3</v>
          </cell>
        </row>
        <row r="8">
          <cell r="A8">
            <v>3608</v>
          </cell>
          <cell r="B8" t="str">
            <v>Biología</v>
          </cell>
          <cell r="C8">
            <v>9</v>
          </cell>
          <cell r="D8">
            <v>5</v>
          </cell>
        </row>
        <row r="9">
          <cell r="A9">
            <v>19608</v>
          </cell>
          <cell r="B9" t="str">
            <v>Contaduria Publica</v>
          </cell>
          <cell r="C9">
            <v>41</v>
          </cell>
          <cell r="D9">
            <v>18</v>
          </cell>
        </row>
        <row r="10">
          <cell r="A10">
            <v>10554</v>
          </cell>
          <cell r="B10" t="str">
            <v>Derecho</v>
          </cell>
          <cell r="C10">
            <v>20</v>
          </cell>
          <cell r="D10">
            <v>19</v>
          </cell>
        </row>
        <row r="11">
          <cell r="A11">
            <v>9518</v>
          </cell>
          <cell r="B11" t="str">
            <v>Especialización En Formulación Y Evaluación De Proyectos</v>
          </cell>
          <cell r="C11">
            <v>10</v>
          </cell>
          <cell r="D11">
            <v>9</v>
          </cell>
        </row>
        <row r="12">
          <cell r="A12">
            <v>52565</v>
          </cell>
          <cell r="B12" t="str">
            <v>Especialización En Gerencia Del Talento Humano</v>
          </cell>
          <cell r="C12">
            <v>20</v>
          </cell>
          <cell r="D12">
            <v>8</v>
          </cell>
        </row>
        <row r="13">
          <cell r="A13">
            <v>7794</v>
          </cell>
          <cell r="B13" t="str">
            <v>Especialización En Gerencia Tributaria</v>
          </cell>
          <cell r="C13">
            <v>7</v>
          </cell>
          <cell r="D13">
            <v>3</v>
          </cell>
        </row>
        <row r="14">
          <cell r="A14">
            <v>52965</v>
          </cell>
          <cell r="B14" t="str">
            <v>Especializacion En Pedagogia</v>
          </cell>
          <cell r="C14">
            <v>12</v>
          </cell>
          <cell r="D14">
            <v>9</v>
          </cell>
        </row>
        <row r="15">
          <cell r="A15">
            <v>3607</v>
          </cell>
          <cell r="B15" t="str">
            <v>Ingeniería Agroecológica</v>
          </cell>
          <cell r="C15">
            <v>10</v>
          </cell>
          <cell r="D15">
            <v>12</v>
          </cell>
        </row>
        <row r="16">
          <cell r="A16">
            <v>4797</v>
          </cell>
          <cell r="B16" t="str">
            <v>Ingeniería De Alimentos</v>
          </cell>
          <cell r="C16">
            <v>12</v>
          </cell>
          <cell r="D16">
            <v>7</v>
          </cell>
        </row>
        <row r="17">
          <cell r="A17">
            <v>52384</v>
          </cell>
          <cell r="B17" t="str">
            <v>Ingenieria De Sistemas</v>
          </cell>
          <cell r="C17">
            <v>6</v>
          </cell>
          <cell r="D17">
            <v>6</v>
          </cell>
        </row>
        <row r="18">
          <cell r="A18">
            <v>101867</v>
          </cell>
          <cell r="B18" t="str">
            <v>Licenciatura En Ciencias Sociales</v>
          </cell>
          <cell r="C18">
            <v>21</v>
          </cell>
          <cell r="D18">
            <v>18</v>
          </cell>
        </row>
        <row r="19">
          <cell r="A19">
            <v>11945</v>
          </cell>
          <cell r="B19" t="str">
            <v>Licenciatura En Ingles</v>
          </cell>
          <cell r="C19">
            <v>15</v>
          </cell>
          <cell r="D19">
            <v>10</v>
          </cell>
        </row>
        <row r="20">
          <cell r="A20">
            <v>15767</v>
          </cell>
          <cell r="B20" t="str">
            <v>Licenciatura En Lengua Castellana Y Literatura</v>
          </cell>
          <cell r="C20">
            <v>20</v>
          </cell>
          <cell r="D20">
            <v>6</v>
          </cell>
        </row>
        <row r="21">
          <cell r="A21">
            <v>351</v>
          </cell>
          <cell r="B21" t="str">
            <v>Licenciatura En Matematicas Y Fisica</v>
          </cell>
          <cell r="C21">
            <v>3</v>
          </cell>
          <cell r="D21">
            <v>14</v>
          </cell>
        </row>
        <row r="22">
          <cell r="A22">
            <v>52001</v>
          </cell>
          <cell r="B22" t="str">
            <v>Licenciatura En Pedagogía Infantil</v>
          </cell>
          <cell r="C22">
            <v>42</v>
          </cell>
          <cell r="D22">
            <v>3</v>
          </cell>
        </row>
        <row r="23">
          <cell r="A23">
            <v>101493</v>
          </cell>
          <cell r="B23" t="str">
            <v>Maestria En Ciencias Biologicas</v>
          </cell>
          <cell r="C23">
            <v>2</v>
          </cell>
          <cell r="D23">
            <v>1</v>
          </cell>
        </row>
        <row r="24">
          <cell r="A24">
            <v>53004</v>
          </cell>
          <cell r="B24" t="str">
            <v>Maestría En Ciencias De La Educacion</v>
          </cell>
          <cell r="C24">
            <v>1</v>
          </cell>
          <cell r="D24">
            <v>4</v>
          </cell>
        </row>
        <row r="25">
          <cell r="A25">
            <v>55044</v>
          </cell>
          <cell r="B25" t="str">
            <v>Maestria En Sistemas Sostenibles De Produccion</v>
          </cell>
          <cell r="C25">
            <v>0</v>
          </cell>
          <cell r="D25">
            <v>3</v>
          </cell>
        </row>
        <row r="26">
          <cell r="A26">
            <v>347</v>
          </cell>
          <cell r="B26" t="str">
            <v>Medicina Veterinaria Y Zootecnia</v>
          </cell>
          <cell r="C26">
            <v>14</v>
          </cell>
          <cell r="D26">
            <v>25</v>
          </cell>
        </row>
        <row r="27">
          <cell r="A27">
            <v>52663</v>
          </cell>
          <cell r="B27" t="str">
            <v>Quimica</v>
          </cell>
          <cell r="C27">
            <v>6</v>
          </cell>
          <cell r="D27">
            <v>1</v>
          </cell>
        </row>
        <row r="28">
          <cell r="A28">
            <v>0</v>
          </cell>
          <cell r="B28" t="str">
            <v>(en blanco)</v>
          </cell>
          <cell r="C28">
            <v>0</v>
          </cell>
          <cell r="D28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ades"/>
      <sheetName val="estrato"/>
      <sheetName val="poblacion"/>
      <sheetName val="genero"/>
      <sheetName val="GRADUADO"/>
    </sheetNames>
    <sheetDataSet>
      <sheetData sheetId="0"/>
      <sheetData sheetId="1">
        <row r="5">
          <cell r="A5">
            <v>17394</v>
          </cell>
          <cell r="B5" t="str">
            <v>Administración</v>
          </cell>
          <cell r="C5">
            <v>1</v>
          </cell>
        </row>
        <row r="6">
          <cell r="A6">
            <v>791</v>
          </cell>
          <cell r="B6" t="str">
            <v>Administración De Empresas</v>
          </cell>
          <cell r="C6">
            <v>15</v>
          </cell>
          <cell r="D6">
            <v>21</v>
          </cell>
          <cell r="E6">
            <v>3</v>
          </cell>
        </row>
        <row r="7">
          <cell r="A7">
            <v>3608</v>
          </cell>
          <cell r="B7" t="str">
            <v>Biología</v>
          </cell>
          <cell r="C7">
            <v>5</v>
          </cell>
          <cell r="D7">
            <v>5</v>
          </cell>
          <cell r="E7">
            <v>2</v>
          </cell>
        </row>
        <row r="8">
          <cell r="A8">
            <v>19608</v>
          </cell>
          <cell r="B8" t="str">
            <v>Contaduria Publica</v>
          </cell>
          <cell r="C8">
            <v>16</v>
          </cell>
          <cell r="D8">
            <v>28</v>
          </cell>
          <cell r="E8">
            <v>9</v>
          </cell>
          <cell r="F8">
            <v>1</v>
          </cell>
        </row>
        <row r="9">
          <cell r="A9">
            <v>10554</v>
          </cell>
          <cell r="B9" t="str">
            <v>Derecho</v>
          </cell>
          <cell r="C9">
            <v>13</v>
          </cell>
          <cell r="D9">
            <v>13</v>
          </cell>
          <cell r="E9">
            <v>11</v>
          </cell>
          <cell r="F9">
            <v>5</v>
          </cell>
          <cell r="G9">
            <v>3</v>
          </cell>
        </row>
        <row r="10">
          <cell r="A10">
            <v>9518</v>
          </cell>
          <cell r="B10" t="str">
            <v>Especialización En Formulación Y Evaluación De Proyectos</v>
          </cell>
          <cell r="C10">
            <v>27</v>
          </cell>
          <cell r="D10">
            <v>1</v>
          </cell>
          <cell r="E10">
            <v>1</v>
          </cell>
        </row>
        <row r="11">
          <cell r="A11">
            <v>52565</v>
          </cell>
          <cell r="B11" t="str">
            <v>Especialización En Gerencia Del Talento Humano</v>
          </cell>
          <cell r="C11">
            <v>24</v>
          </cell>
          <cell r="D11">
            <v>3</v>
          </cell>
          <cell r="E11">
            <v>1</v>
          </cell>
        </row>
        <row r="12">
          <cell r="A12">
            <v>7794</v>
          </cell>
          <cell r="B12" t="str">
            <v>Especialización En Gerencia Tributaria</v>
          </cell>
          <cell r="C12">
            <v>1</v>
          </cell>
        </row>
        <row r="13">
          <cell r="A13">
            <v>52965</v>
          </cell>
          <cell r="B13" t="str">
            <v>Especializacion En Pedagogia</v>
          </cell>
          <cell r="C13">
            <v>12</v>
          </cell>
          <cell r="D13">
            <v>3</v>
          </cell>
          <cell r="E13">
            <v>2</v>
          </cell>
        </row>
        <row r="14">
          <cell r="A14">
            <v>3607</v>
          </cell>
          <cell r="B14" t="str">
            <v>Ingeniería Agroecológica</v>
          </cell>
          <cell r="C14">
            <v>16</v>
          </cell>
          <cell r="D14">
            <v>8</v>
          </cell>
          <cell r="E14">
            <v>3</v>
          </cell>
        </row>
        <row r="15">
          <cell r="A15">
            <v>4797</v>
          </cell>
          <cell r="B15" t="str">
            <v>Ingeniería De Alimentos</v>
          </cell>
          <cell r="C15">
            <v>4</v>
          </cell>
          <cell r="D15">
            <v>5</v>
          </cell>
          <cell r="E15">
            <v>2</v>
          </cell>
        </row>
        <row r="16">
          <cell r="A16">
            <v>52384</v>
          </cell>
          <cell r="B16" t="str">
            <v>Ingenieria De Sistemas</v>
          </cell>
          <cell r="C16">
            <v>2</v>
          </cell>
          <cell r="D16">
            <v>12</v>
          </cell>
          <cell r="E16">
            <v>4</v>
          </cell>
          <cell r="F16">
            <v>1</v>
          </cell>
        </row>
        <row r="17">
          <cell r="A17">
            <v>101867</v>
          </cell>
          <cell r="B17" t="str">
            <v>Licenciatura En Ciencias Sociales</v>
          </cell>
          <cell r="C17">
            <v>1</v>
          </cell>
          <cell r="D17">
            <v>5</v>
          </cell>
          <cell r="E17">
            <v>3</v>
          </cell>
        </row>
        <row r="18">
          <cell r="A18">
            <v>10268</v>
          </cell>
          <cell r="B18" t="str">
            <v>Licenciatura En Educación Básica con Énfasis en Ciencias Sociales</v>
          </cell>
          <cell r="C18">
            <v>1</v>
          </cell>
          <cell r="D18">
            <v>11</v>
          </cell>
          <cell r="E18">
            <v>1</v>
          </cell>
        </row>
        <row r="19">
          <cell r="A19">
            <v>11945</v>
          </cell>
          <cell r="B19" t="str">
            <v>Licenciatura En Ingles</v>
          </cell>
          <cell r="C19">
            <v>10</v>
          </cell>
          <cell r="D19">
            <v>16</v>
          </cell>
          <cell r="E19">
            <v>8</v>
          </cell>
        </row>
        <row r="20">
          <cell r="A20">
            <v>15767</v>
          </cell>
          <cell r="B20" t="str">
            <v>Licenciatura En Lengua Castellana Y Literatura</v>
          </cell>
          <cell r="C20">
            <v>5</v>
          </cell>
          <cell r="D20">
            <v>4</v>
          </cell>
          <cell r="E20">
            <v>1</v>
          </cell>
        </row>
        <row r="21">
          <cell r="A21">
            <v>351</v>
          </cell>
          <cell r="B21" t="str">
            <v>Licenciatura En Matematicas Y Fisica</v>
          </cell>
          <cell r="C21">
            <v>8</v>
          </cell>
          <cell r="D21">
            <v>11</v>
          </cell>
          <cell r="E21">
            <v>2</v>
          </cell>
        </row>
        <row r="22">
          <cell r="A22">
            <v>52001</v>
          </cell>
          <cell r="B22" t="str">
            <v>Licenciatura En Pedagogía Infantil</v>
          </cell>
          <cell r="C22">
            <v>5</v>
          </cell>
          <cell r="D22">
            <v>34</v>
          </cell>
          <cell r="E22">
            <v>4</v>
          </cell>
        </row>
        <row r="23">
          <cell r="A23">
            <v>102763</v>
          </cell>
          <cell r="B23" t="str">
            <v>Maestria En Administración</v>
          </cell>
          <cell r="C23">
            <v>2</v>
          </cell>
          <cell r="E23">
            <v>2</v>
          </cell>
          <cell r="F23">
            <v>2</v>
          </cell>
        </row>
        <row r="24">
          <cell r="A24">
            <v>101493</v>
          </cell>
          <cell r="B24" t="str">
            <v>Maestria En Ciencias Biologicas</v>
          </cell>
          <cell r="C24">
            <v>5</v>
          </cell>
        </row>
        <row r="25">
          <cell r="A25">
            <v>53004</v>
          </cell>
          <cell r="B25" t="str">
            <v>Maestría En Ciencias De La Educacion</v>
          </cell>
          <cell r="C25">
            <v>2</v>
          </cell>
        </row>
        <row r="26">
          <cell r="A26">
            <v>55044</v>
          </cell>
          <cell r="B26" t="str">
            <v>Maestria En Sistemas Sostenibles De Produccion</v>
          </cell>
          <cell r="C26">
            <v>1</v>
          </cell>
        </row>
        <row r="27">
          <cell r="A27">
            <v>347</v>
          </cell>
          <cell r="B27" t="str">
            <v>Medicina Veterinaria Y Zootecnia</v>
          </cell>
          <cell r="C27">
            <v>15</v>
          </cell>
          <cell r="D27">
            <v>19</v>
          </cell>
          <cell r="E27">
            <v>11</v>
          </cell>
          <cell r="F27">
            <v>4</v>
          </cell>
        </row>
        <row r="28">
          <cell r="A28">
            <v>52663</v>
          </cell>
          <cell r="B28" t="str">
            <v>Quimica</v>
          </cell>
          <cell r="C28">
            <v>1</v>
          </cell>
          <cell r="D28">
            <v>4</v>
          </cell>
          <cell r="E28">
            <v>1</v>
          </cell>
        </row>
        <row r="29">
          <cell r="A29">
            <v>53890</v>
          </cell>
          <cell r="B29" t="str">
            <v>Tecnología En Criminalistica</v>
          </cell>
          <cell r="C29">
            <v>1</v>
          </cell>
          <cell r="D29">
            <v>5</v>
          </cell>
          <cell r="E29">
            <v>1</v>
          </cell>
        </row>
        <row r="30">
          <cell r="A30">
            <v>0</v>
          </cell>
          <cell r="B30" t="str">
            <v>(en blanco)</v>
          </cell>
        </row>
      </sheetData>
      <sheetData sheetId="2">
        <row r="5">
          <cell r="A5">
            <v>17394</v>
          </cell>
          <cell r="B5" t="str">
            <v>Administración</v>
          </cell>
        </row>
        <row r="6">
          <cell r="A6">
            <v>791</v>
          </cell>
          <cell r="B6" t="str">
            <v>Administración De Empresas</v>
          </cell>
          <cell r="C6">
            <v>5</v>
          </cell>
          <cell r="D6">
            <v>5</v>
          </cell>
        </row>
        <row r="7">
          <cell r="A7">
            <v>3608</v>
          </cell>
          <cell r="B7" t="str">
            <v>Biología</v>
          </cell>
          <cell r="C7">
            <v>1</v>
          </cell>
        </row>
        <row r="8">
          <cell r="A8">
            <v>19608</v>
          </cell>
          <cell r="B8" t="str">
            <v>Contaduria Publica</v>
          </cell>
          <cell r="C8">
            <v>3</v>
          </cell>
          <cell r="D8">
            <v>1</v>
          </cell>
          <cell r="E8">
            <v>1</v>
          </cell>
        </row>
        <row r="9">
          <cell r="A9">
            <v>10554</v>
          </cell>
          <cell r="B9" t="str">
            <v>Derecho</v>
          </cell>
          <cell r="C9">
            <v>1</v>
          </cell>
          <cell r="E9">
            <v>1</v>
          </cell>
        </row>
        <row r="10">
          <cell r="A10">
            <v>9518</v>
          </cell>
          <cell r="B10" t="str">
            <v>Especialización En Formulación Y Evaluación De Proyectos</v>
          </cell>
          <cell r="C10">
            <v>23</v>
          </cell>
        </row>
        <row r="11">
          <cell r="A11">
            <v>52565</v>
          </cell>
          <cell r="B11" t="str">
            <v>Especialización En Gerencia Del Talento Humano</v>
          </cell>
          <cell r="C11">
            <v>22</v>
          </cell>
        </row>
        <row r="12">
          <cell r="A12">
            <v>7794</v>
          </cell>
          <cell r="B12" t="str">
            <v>Especialización En Gerencia Tributaria</v>
          </cell>
          <cell r="C12">
            <v>1</v>
          </cell>
        </row>
        <row r="13">
          <cell r="A13">
            <v>52965</v>
          </cell>
          <cell r="B13" t="str">
            <v>Especializacion En Pedagogia</v>
          </cell>
          <cell r="C13">
            <v>7</v>
          </cell>
        </row>
        <row r="14">
          <cell r="A14">
            <v>3607</v>
          </cell>
          <cell r="B14" t="str">
            <v>Ingeniería Agroecológica</v>
          </cell>
        </row>
        <row r="15">
          <cell r="A15">
            <v>4797</v>
          </cell>
          <cell r="B15" t="str">
            <v>Ingeniería De Alimentos</v>
          </cell>
          <cell r="C15">
            <v>1</v>
          </cell>
        </row>
        <row r="16">
          <cell r="A16">
            <v>52384</v>
          </cell>
          <cell r="B16" t="str">
            <v>Ingenieria De Sistemas</v>
          </cell>
          <cell r="D16">
            <v>1</v>
          </cell>
        </row>
        <row r="17">
          <cell r="A17">
            <v>101867</v>
          </cell>
          <cell r="B17" t="str">
            <v>Licenciatura En Ciencias Sociales</v>
          </cell>
        </row>
        <row r="18">
          <cell r="A18">
            <v>10268</v>
          </cell>
          <cell r="B18" t="str">
            <v>Licenciatura En Educación Básica con Énfasis en Ciencias Sociales</v>
          </cell>
          <cell r="D18">
            <v>1</v>
          </cell>
        </row>
        <row r="19">
          <cell r="A19">
            <v>11945</v>
          </cell>
          <cell r="B19" t="str">
            <v>Licenciatura En Ingles</v>
          </cell>
          <cell r="C19">
            <v>2</v>
          </cell>
          <cell r="D19">
            <v>1</v>
          </cell>
        </row>
        <row r="20">
          <cell r="A20">
            <v>15767</v>
          </cell>
          <cell r="B20" t="str">
            <v>Licenciatura En Lengua Castellana Y Literatura</v>
          </cell>
          <cell r="C20">
            <v>3</v>
          </cell>
        </row>
        <row r="21">
          <cell r="A21">
            <v>351</v>
          </cell>
          <cell r="B21" t="str">
            <v>Licenciatura En Matematicas Y Fisica</v>
          </cell>
          <cell r="D21">
            <v>1</v>
          </cell>
        </row>
        <row r="22">
          <cell r="A22">
            <v>52001</v>
          </cell>
          <cell r="B22" t="str">
            <v>Licenciatura En Pedagogía Infantil</v>
          </cell>
          <cell r="C22">
            <v>1</v>
          </cell>
          <cell r="D22">
            <v>1</v>
          </cell>
          <cell r="E22">
            <v>1</v>
          </cell>
        </row>
        <row r="23">
          <cell r="A23">
            <v>102763</v>
          </cell>
          <cell r="B23" t="str">
            <v>Maestria En Administración</v>
          </cell>
        </row>
        <row r="24">
          <cell r="A24">
            <v>101493</v>
          </cell>
          <cell r="B24" t="str">
            <v>Maestria En Ciencias Biologicas</v>
          </cell>
          <cell r="C24">
            <v>2</v>
          </cell>
        </row>
        <row r="25">
          <cell r="A25">
            <v>53004</v>
          </cell>
          <cell r="B25" t="str">
            <v>Maestría En Ciencias De La Educacion</v>
          </cell>
          <cell r="C25">
            <v>1</v>
          </cell>
        </row>
        <row r="26">
          <cell r="A26">
            <v>55044</v>
          </cell>
          <cell r="B26" t="str">
            <v>Maestria En Sistemas Sostenibles De Produccion</v>
          </cell>
          <cell r="C26">
            <v>1</v>
          </cell>
        </row>
        <row r="27">
          <cell r="A27">
            <v>347</v>
          </cell>
          <cell r="B27" t="str">
            <v>Medicina Veterinaria Y Zootecnia</v>
          </cell>
          <cell r="C27">
            <v>2</v>
          </cell>
          <cell r="D27">
            <v>2</v>
          </cell>
          <cell r="E27">
            <v>2</v>
          </cell>
        </row>
        <row r="28">
          <cell r="A28">
            <v>52663</v>
          </cell>
          <cell r="B28" t="str">
            <v>Quimica</v>
          </cell>
        </row>
        <row r="29">
          <cell r="A29">
            <v>53890</v>
          </cell>
          <cell r="B29" t="str">
            <v>Tecnología En Criminalistica</v>
          </cell>
        </row>
        <row r="30">
          <cell r="A30">
            <v>0</v>
          </cell>
          <cell r="B30" t="str">
            <v>(en blanco)</v>
          </cell>
        </row>
      </sheetData>
      <sheetData sheetId="3">
        <row r="5">
          <cell r="A5">
            <v>17394</v>
          </cell>
          <cell r="B5" t="str">
            <v>Administración</v>
          </cell>
          <cell r="D5">
            <v>1</v>
          </cell>
        </row>
        <row r="6">
          <cell r="A6">
            <v>791</v>
          </cell>
          <cell r="B6" t="str">
            <v>Administración De Empresas</v>
          </cell>
          <cell r="C6">
            <v>24</v>
          </cell>
          <cell r="D6">
            <v>15</v>
          </cell>
        </row>
        <row r="7">
          <cell r="A7">
            <v>3608</v>
          </cell>
          <cell r="B7" t="str">
            <v>Biología</v>
          </cell>
          <cell r="C7">
            <v>5</v>
          </cell>
          <cell r="D7">
            <v>7</v>
          </cell>
        </row>
        <row r="8">
          <cell r="A8">
            <v>19608</v>
          </cell>
          <cell r="B8" t="str">
            <v>Contaduria Publica</v>
          </cell>
          <cell r="C8">
            <v>40</v>
          </cell>
          <cell r="D8">
            <v>14</v>
          </cell>
        </row>
        <row r="9">
          <cell r="A9">
            <v>10554</v>
          </cell>
          <cell r="B9" t="str">
            <v>Derecho</v>
          </cell>
          <cell r="C9">
            <v>25</v>
          </cell>
          <cell r="D9">
            <v>20</v>
          </cell>
        </row>
        <row r="10">
          <cell r="A10">
            <v>9518</v>
          </cell>
          <cell r="B10" t="str">
            <v>Especialización En Formulación Y Evaluación De Proyectos</v>
          </cell>
          <cell r="C10">
            <v>14</v>
          </cell>
          <cell r="D10">
            <v>15</v>
          </cell>
        </row>
        <row r="11">
          <cell r="A11">
            <v>52565</v>
          </cell>
          <cell r="B11" t="str">
            <v>Especialización En Gerencia Del Talento Humano</v>
          </cell>
          <cell r="C11">
            <v>19</v>
          </cell>
          <cell r="D11">
            <v>9</v>
          </cell>
        </row>
        <row r="12">
          <cell r="A12">
            <v>7794</v>
          </cell>
          <cell r="B12" t="str">
            <v>Especialización En Gerencia Tributaria</v>
          </cell>
          <cell r="D12">
            <v>1</v>
          </cell>
        </row>
        <row r="13">
          <cell r="A13">
            <v>52965</v>
          </cell>
          <cell r="B13" t="str">
            <v>Especializacion En Pedagogia</v>
          </cell>
          <cell r="C13">
            <v>12</v>
          </cell>
          <cell r="D13">
            <v>5</v>
          </cell>
        </row>
        <row r="14">
          <cell r="A14">
            <v>3607</v>
          </cell>
          <cell r="B14" t="str">
            <v>Ingeniería Agroecológica</v>
          </cell>
          <cell r="C14">
            <v>18</v>
          </cell>
          <cell r="D14">
            <v>9</v>
          </cell>
        </row>
        <row r="15">
          <cell r="A15">
            <v>4797</v>
          </cell>
          <cell r="B15" t="str">
            <v>Ingeniería De Alimentos</v>
          </cell>
          <cell r="C15">
            <v>8</v>
          </cell>
          <cell r="D15">
            <v>3</v>
          </cell>
        </row>
        <row r="16">
          <cell r="A16">
            <v>52384</v>
          </cell>
          <cell r="B16" t="str">
            <v>Ingenieria De Sistemas</v>
          </cell>
          <cell r="C16">
            <v>7</v>
          </cell>
          <cell r="D16">
            <v>12</v>
          </cell>
        </row>
        <row r="17">
          <cell r="A17">
            <v>101867</v>
          </cell>
          <cell r="B17" t="str">
            <v>Licenciatura En Ciencias Sociales</v>
          </cell>
          <cell r="C17">
            <v>5</v>
          </cell>
          <cell r="D17">
            <v>4</v>
          </cell>
        </row>
        <row r="18">
          <cell r="A18">
            <v>10268</v>
          </cell>
          <cell r="B18" t="str">
            <v>Licenciatura En Educación Básica con Énfasis en Ciencias Sociales</v>
          </cell>
          <cell r="C18">
            <v>6</v>
          </cell>
          <cell r="D18">
            <v>7</v>
          </cell>
        </row>
        <row r="19">
          <cell r="A19">
            <v>11945</v>
          </cell>
          <cell r="B19" t="str">
            <v>Licenciatura En Ingles</v>
          </cell>
          <cell r="C19">
            <v>22</v>
          </cell>
          <cell r="D19">
            <v>12</v>
          </cell>
        </row>
        <row r="20">
          <cell r="A20">
            <v>15767</v>
          </cell>
          <cell r="B20" t="str">
            <v>Licenciatura En Lengua Castellana Y Literatura</v>
          </cell>
          <cell r="C20">
            <v>8</v>
          </cell>
          <cell r="D20">
            <v>2</v>
          </cell>
        </row>
        <row r="21">
          <cell r="A21">
            <v>351</v>
          </cell>
          <cell r="B21" t="str">
            <v>Licenciatura En Matematicas Y Fisica</v>
          </cell>
          <cell r="C21">
            <v>13</v>
          </cell>
          <cell r="D21">
            <v>8</v>
          </cell>
        </row>
        <row r="22">
          <cell r="A22">
            <v>52001</v>
          </cell>
          <cell r="B22" t="str">
            <v>Licenciatura En Pedagogía Infantil</v>
          </cell>
          <cell r="C22">
            <v>39</v>
          </cell>
          <cell r="D22">
            <v>4</v>
          </cell>
        </row>
        <row r="23">
          <cell r="A23">
            <v>102763</v>
          </cell>
          <cell r="B23" t="str">
            <v>Maestria En Administración</v>
          </cell>
          <cell r="C23">
            <v>3</v>
          </cell>
          <cell r="D23">
            <v>3</v>
          </cell>
        </row>
        <row r="24">
          <cell r="A24">
            <v>101493</v>
          </cell>
          <cell r="B24" t="str">
            <v>Maestria En Ciencias Biologicas</v>
          </cell>
          <cell r="C24">
            <v>2</v>
          </cell>
          <cell r="D24">
            <v>3</v>
          </cell>
        </row>
        <row r="25">
          <cell r="A25">
            <v>53004</v>
          </cell>
          <cell r="B25" t="str">
            <v>Maestría En Ciencias De La Educacion</v>
          </cell>
          <cell r="C25">
            <v>1</v>
          </cell>
          <cell r="D25">
            <v>1</v>
          </cell>
        </row>
        <row r="26">
          <cell r="A26">
            <v>55044</v>
          </cell>
          <cell r="B26" t="str">
            <v>Maestria En Sistemas Sostenibles De Produccion</v>
          </cell>
          <cell r="D26">
            <v>1</v>
          </cell>
        </row>
        <row r="27">
          <cell r="A27">
            <v>347</v>
          </cell>
          <cell r="B27" t="str">
            <v>Medicina Veterinaria Y Zootecnia</v>
          </cell>
          <cell r="C27">
            <v>22</v>
          </cell>
          <cell r="D27">
            <v>27</v>
          </cell>
        </row>
        <row r="28">
          <cell r="A28">
            <v>52663</v>
          </cell>
          <cell r="B28" t="str">
            <v>Quimica</v>
          </cell>
          <cell r="C28">
            <v>4</v>
          </cell>
          <cell r="D28">
            <v>2</v>
          </cell>
        </row>
        <row r="29">
          <cell r="A29">
            <v>53890</v>
          </cell>
          <cell r="B29" t="str">
            <v>Tecnología En Criminalistica</v>
          </cell>
          <cell r="C29">
            <v>3</v>
          </cell>
          <cell r="D29">
            <v>4</v>
          </cell>
        </row>
        <row r="30">
          <cell r="A30">
            <v>0</v>
          </cell>
          <cell r="B30" t="str">
            <v>(en blanco)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ades"/>
      <sheetName val="genero"/>
      <sheetName val="estrato"/>
      <sheetName val="comunidades"/>
      <sheetName val="GRADUADO"/>
      <sheetName val="INFO"/>
    </sheetNames>
    <sheetDataSet>
      <sheetData sheetId="0"/>
      <sheetData sheetId="1">
        <row r="5">
          <cell r="A5">
            <v>791</v>
          </cell>
          <cell r="B5" t="str">
            <v>Administración De Empresas</v>
          </cell>
          <cell r="C5">
            <v>31</v>
          </cell>
          <cell r="D5">
            <v>25</v>
          </cell>
        </row>
        <row r="6">
          <cell r="A6">
            <v>101877</v>
          </cell>
          <cell r="B6" t="str">
            <v>Administración Financiera</v>
          </cell>
          <cell r="C6">
            <v>3</v>
          </cell>
          <cell r="D6">
            <v>0</v>
          </cell>
        </row>
        <row r="7">
          <cell r="A7">
            <v>3608</v>
          </cell>
          <cell r="B7" t="str">
            <v>Biología</v>
          </cell>
          <cell r="C7">
            <v>11</v>
          </cell>
          <cell r="D7">
            <v>9</v>
          </cell>
        </row>
        <row r="8">
          <cell r="A8">
            <v>19608</v>
          </cell>
          <cell r="B8" t="str">
            <v>Contaduria Publica</v>
          </cell>
          <cell r="C8">
            <v>57</v>
          </cell>
          <cell r="D8">
            <v>26</v>
          </cell>
        </row>
        <row r="9">
          <cell r="A9">
            <v>10554</v>
          </cell>
          <cell r="B9" t="str">
            <v>Derecho</v>
          </cell>
          <cell r="C9">
            <v>26</v>
          </cell>
          <cell r="D9">
            <v>24</v>
          </cell>
        </row>
        <row r="10">
          <cell r="A10">
            <v>9518</v>
          </cell>
          <cell r="B10" t="str">
            <v>Especialización En Formulación Y Evaluación De Proyectos</v>
          </cell>
          <cell r="C10">
            <v>5</v>
          </cell>
          <cell r="D10">
            <v>9</v>
          </cell>
        </row>
        <row r="11">
          <cell r="A11">
            <v>52565</v>
          </cell>
          <cell r="B11" t="str">
            <v>Especialización En Gerencia Del Talento Humano</v>
          </cell>
          <cell r="C11">
            <v>23</v>
          </cell>
          <cell r="D11">
            <v>11</v>
          </cell>
        </row>
        <row r="12">
          <cell r="A12">
            <v>7794</v>
          </cell>
          <cell r="B12" t="str">
            <v>Especialización En Gerencia Tributaria</v>
          </cell>
          <cell r="C12">
            <v>3</v>
          </cell>
          <cell r="D12">
            <v>4</v>
          </cell>
        </row>
        <row r="13">
          <cell r="A13">
            <v>52965</v>
          </cell>
          <cell r="B13" t="str">
            <v>Especializacion En Pedagogia</v>
          </cell>
          <cell r="C13">
            <v>11</v>
          </cell>
          <cell r="D13">
            <v>10</v>
          </cell>
        </row>
        <row r="14">
          <cell r="A14">
            <v>104189</v>
          </cell>
          <cell r="B14" t="str">
            <v>Especialización En Tecnologias De La Información Y La Comunicación Para La Innovación Educativa</v>
          </cell>
          <cell r="C14">
            <v>10</v>
          </cell>
          <cell r="D14">
            <v>5</v>
          </cell>
        </row>
        <row r="15">
          <cell r="A15">
            <v>104484</v>
          </cell>
          <cell r="B15" t="str">
            <v>Especialización En Teleinformatica</v>
          </cell>
          <cell r="C15">
            <v>2</v>
          </cell>
          <cell r="D15">
            <v>6</v>
          </cell>
        </row>
        <row r="16">
          <cell r="A16">
            <v>3607</v>
          </cell>
          <cell r="B16" t="str">
            <v>Ingenieria Agroecologica</v>
          </cell>
          <cell r="C16">
            <v>8</v>
          </cell>
          <cell r="D16">
            <v>11</v>
          </cell>
        </row>
        <row r="17">
          <cell r="A17">
            <v>4797</v>
          </cell>
          <cell r="B17" t="str">
            <v>Ingenieria de Alimentos</v>
          </cell>
          <cell r="C17">
            <v>7</v>
          </cell>
          <cell r="D17">
            <v>4</v>
          </cell>
        </row>
        <row r="18">
          <cell r="A18">
            <v>52384</v>
          </cell>
          <cell r="B18" t="str">
            <v>Ingenieria de Sistemas</v>
          </cell>
          <cell r="C18">
            <v>4</v>
          </cell>
          <cell r="D18">
            <v>11</v>
          </cell>
        </row>
        <row r="19">
          <cell r="A19">
            <v>101867</v>
          </cell>
          <cell r="B19" t="str">
            <v>Licenciatura En Ciencias Sociales</v>
          </cell>
          <cell r="C19">
            <v>12</v>
          </cell>
          <cell r="D19">
            <v>11</v>
          </cell>
        </row>
        <row r="20">
          <cell r="A20">
            <v>10268</v>
          </cell>
          <cell r="B20" t="str">
            <v>Licenciatura En Educación Básica con Énfasis en Ciencias Sociales</v>
          </cell>
          <cell r="C20">
            <v>3</v>
          </cell>
          <cell r="D20">
            <v>5</v>
          </cell>
        </row>
        <row r="21">
          <cell r="A21">
            <v>11945</v>
          </cell>
          <cell r="B21" t="str">
            <v>Licenciatura En Ingles</v>
          </cell>
          <cell r="C21">
            <v>10</v>
          </cell>
          <cell r="D21">
            <v>7</v>
          </cell>
        </row>
        <row r="22">
          <cell r="A22">
            <v>15767</v>
          </cell>
          <cell r="B22" t="str">
            <v>Licenciatura En Lengua Castellana Y Literatura</v>
          </cell>
          <cell r="C22">
            <v>10</v>
          </cell>
          <cell r="D22">
            <v>1</v>
          </cell>
        </row>
        <row r="23">
          <cell r="A23">
            <v>351</v>
          </cell>
          <cell r="B23" t="str">
            <v>Licenciatura En Matematicas Y Fisica</v>
          </cell>
          <cell r="C23">
            <v>3</v>
          </cell>
          <cell r="D23">
            <v>9</v>
          </cell>
        </row>
        <row r="24">
          <cell r="A24">
            <v>52001</v>
          </cell>
          <cell r="B24" t="str">
            <v>Licenciatura En Pedagogía Infantil</v>
          </cell>
          <cell r="C24">
            <v>15</v>
          </cell>
          <cell r="D24">
            <v>0</v>
          </cell>
        </row>
        <row r="25">
          <cell r="A25">
            <v>102763</v>
          </cell>
          <cell r="B25" t="str">
            <v>Maestria En Administracion</v>
          </cell>
          <cell r="C25">
            <v>0</v>
          </cell>
          <cell r="D25">
            <v>2</v>
          </cell>
        </row>
        <row r="26">
          <cell r="A26">
            <v>101493</v>
          </cell>
          <cell r="B26" t="str">
            <v>Maestria En Ciencias Biologicas</v>
          </cell>
          <cell r="C26">
            <v>4</v>
          </cell>
          <cell r="D26">
            <v>1</v>
          </cell>
        </row>
        <row r="27">
          <cell r="A27">
            <v>53004</v>
          </cell>
          <cell r="B27" t="str">
            <v>Maestría En Ciencias De La Educacion</v>
          </cell>
          <cell r="C27">
            <v>7</v>
          </cell>
          <cell r="D27">
            <v>6</v>
          </cell>
        </row>
        <row r="28">
          <cell r="A28">
            <v>55044</v>
          </cell>
          <cell r="B28" t="str">
            <v>Maestria En Sistemas Sostenibles De Produccion</v>
          </cell>
          <cell r="C28">
            <v>0</v>
          </cell>
          <cell r="D28">
            <v>2</v>
          </cell>
        </row>
        <row r="29">
          <cell r="A29">
            <v>102497</v>
          </cell>
          <cell r="B29" t="str">
            <v>Maestria En Tributacion</v>
          </cell>
          <cell r="C29">
            <v>3</v>
          </cell>
          <cell r="D29">
            <v>2</v>
          </cell>
        </row>
        <row r="30">
          <cell r="A30">
            <v>347</v>
          </cell>
          <cell r="B30" t="str">
            <v>Medicina Veterinaria Y Zootecnia</v>
          </cell>
          <cell r="C30">
            <v>18</v>
          </cell>
          <cell r="D30">
            <v>31</v>
          </cell>
        </row>
        <row r="31">
          <cell r="A31">
            <v>52663</v>
          </cell>
          <cell r="B31" t="str">
            <v>Quimica</v>
          </cell>
          <cell r="C31">
            <v>10</v>
          </cell>
          <cell r="D31">
            <v>1</v>
          </cell>
        </row>
        <row r="32">
          <cell r="A32">
            <v>53890</v>
          </cell>
          <cell r="B32" t="str">
            <v>Tecnologia En Criminalistica</v>
          </cell>
          <cell r="C32">
            <v>4</v>
          </cell>
          <cell r="D32">
            <v>1</v>
          </cell>
        </row>
        <row r="33">
          <cell r="A33">
            <v>0</v>
          </cell>
          <cell r="B33" t="str">
            <v>(en blanco)</v>
          </cell>
          <cell r="C33">
            <v>0</v>
          </cell>
          <cell r="D33">
            <v>0</v>
          </cell>
        </row>
      </sheetData>
      <sheetData sheetId="2">
        <row r="5">
          <cell r="A5">
            <v>791</v>
          </cell>
          <cell r="B5" t="str">
            <v>Administración De Empresas</v>
          </cell>
          <cell r="C5">
            <v>20</v>
          </cell>
          <cell r="D5">
            <v>23</v>
          </cell>
          <cell r="E5">
            <v>10</v>
          </cell>
          <cell r="F5">
            <v>3</v>
          </cell>
        </row>
        <row r="6">
          <cell r="A6">
            <v>101877</v>
          </cell>
          <cell r="B6" t="str">
            <v>Administración Financiera</v>
          </cell>
          <cell r="C6">
            <v>0</v>
          </cell>
          <cell r="D6">
            <v>3</v>
          </cell>
          <cell r="E6">
            <v>0</v>
          </cell>
          <cell r="F6">
            <v>0</v>
          </cell>
        </row>
        <row r="7">
          <cell r="A7">
            <v>3608</v>
          </cell>
          <cell r="B7" t="str">
            <v>Biología</v>
          </cell>
          <cell r="C7">
            <v>7</v>
          </cell>
          <cell r="D7">
            <v>10</v>
          </cell>
          <cell r="E7">
            <v>3</v>
          </cell>
          <cell r="F7">
            <v>0</v>
          </cell>
        </row>
        <row r="8">
          <cell r="A8">
            <v>19608</v>
          </cell>
          <cell r="B8" t="str">
            <v>Contaduria Publica</v>
          </cell>
          <cell r="C8">
            <v>20</v>
          </cell>
          <cell r="D8">
            <v>47</v>
          </cell>
          <cell r="E8">
            <v>15</v>
          </cell>
          <cell r="F8">
            <v>1</v>
          </cell>
        </row>
        <row r="9">
          <cell r="A9">
            <v>10554</v>
          </cell>
          <cell r="B9" t="str">
            <v>Derecho</v>
          </cell>
          <cell r="C9">
            <v>9</v>
          </cell>
          <cell r="D9">
            <v>20</v>
          </cell>
          <cell r="E9">
            <v>16</v>
          </cell>
          <cell r="F9">
            <v>5</v>
          </cell>
        </row>
        <row r="10">
          <cell r="A10">
            <v>9518</v>
          </cell>
          <cell r="B10" t="str">
            <v>Especialización En Formulación Y Evaluación De Proyectos</v>
          </cell>
          <cell r="C10">
            <v>6</v>
          </cell>
          <cell r="D10">
            <v>5</v>
          </cell>
          <cell r="E10">
            <v>1</v>
          </cell>
          <cell r="F10">
            <v>2</v>
          </cell>
        </row>
        <row r="11">
          <cell r="A11">
            <v>52565</v>
          </cell>
          <cell r="B11" t="str">
            <v>Especialización En Gerencia Del Talento Humano</v>
          </cell>
          <cell r="C11">
            <v>17</v>
          </cell>
          <cell r="D11">
            <v>10</v>
          </cell>
          <cell r="E11">
            <v>5</v>
          </cell>
          <cell r="F11">
            <v>2</v>
          </cell>
        </row>
        <row r="12">
          <cell r="A12">
            <v>7794</v>
          </cell>
          <cell r="B12" t="str">
            <v>Especialización En Gerencia Tributaria</v>
          </cell>
          <cell r="C12">
            <v>2</v>
          </cell>
          <cell r="D12">
            <v>3</v>
          </cell>
          <cell r="E12">
            <v>2</v>
          </cell>
          <cell r="F12">
            <v>0</v>
          </cell>
        </row>
        <row r="13">
          <cell r="A13">
            <v>52965</v>
          </cell>
          <cell r="B13" t="str">
            <v>Especializacion En Pedagogia</v>
          </cell>
          <cell r="C13">
            <v>12</v>
          </cell>
          <cell r="D13">
            <v>3</v>
          </cell>
          <cell r="E13">
            <v>5</v>
          </cell>
          <cell r="F13">
            <v>1</v>
          </cell>
        </row>
        <row r="14">
          <cell r="A14">
            <v>104189</v>
          </cell>
          <cell r="B14" t="str">
            <v>Especialización En Tecnologias De La Información Y La Comunicación Para La Innovación Educativa</v>
          </cell>
          <cell r="C14">
            <v>9</v>
          </cell>
          <cell r="D14">
            <v>3</v>
          </cell>
          <cell r="E14">
            <v>2</v>
          </cell>
          <cell r="F14">
            <v>1</v>
          </cell>
        </row>
        <row r="15">
          <cell r="A15">
            <v>104484</v>
          </cell>
          <cell r="B15" t="str">
            <v>Especialización En Teleinformatica</v>
          </cell>
          <cell r="C15">
            <v>4</v>
          </cell>
          <cell r="D15">
            <v>2</v>
          </cell>
          <cell r="E15">
            <v>2</v>
          </cell>
          <cell r="F15">
            <v>0</v>
          </cell>
        </row>
        <row r="16">
          <cell r="A16">
            <v>3607</v>
          </cell>
          <cell r="B16" t="str">
            <v>Ingenieria Agroecologica</v>
          </cell>
          <cell r="C16">
            <v>3</v>
          </cell>
          <cell r="D16">
            <v>13</v>
          </cell>
          <cell r="E16">
            <v>2</v>
          </cell>
          <cell r="F16">
            <v>1</v>
          </cell>
        </row>
        <row r="17">
          <cell r="A17">
            <v>4797</v>
          </cell>
          <cell r="B17" t="str">
            <v>Ingenieria de Alimentos</v>
          </cell>
          <cell r="C17">
            <v>5</v>
          </cell>
          <cell r="D17">
            <v>5</v>
          </cell>
          <cell r="E17">
            <v>1</v>
          </cell>
          <cell r="F17">
            <v>0</v>
          </cell>
        </row>
        <row r="18">
          <cell r="A18">
            <v>52384</v>
          </cell>
          <cell r="B18" t="str">
            <v>Ingenieria de Sistemas</v>
          </cell>
          <cell r="C18">
            <v>1</v>
          </cell>
          <cell r="D18">
            <v>4</v>
          </cell>
          <cell r="E18">
            <v>9</v>
          </cell>
          <cell r="F18">
            <v>1</v>
          </cell>
        </row>
        <row r="19">
          <cell r="A19">
            <v>101867</v>
          </cell>
          <cell r="B19" t="str">
            <v>Licenciatura En Ciencias Sociales</v>
          </cell>
          <cell r="C19">
            <v>9</v>
          </cell>
          <cell r="D19">
            <v>12</v>
          </cell>
          <cell r="E19">
            <v>2</v>
          </cell>
          <cell r="F19">
            <v>0</v>
          </cell>
        </row>
        <row r="20">
          <cell r="A20">
            <v>10268</v>
          </cell>
          <cell r="B20" t="str">
            <v>Licenciatura En Educación Básica con Énfasis en Ciencias Sociales</v>
          </cell>
          <cell r="C20">
            <v>1</v>
          </cell>
          <cell r="D20">
            <v>2</v>
          </cell>
          <cell r="E20">
            <v>5</v>
          </cell>
          <cell r="F20">
            <v>0</v>
          </cell>
        </row>
        <row r="21">
          <cell r="A21">
            <v>11945</v>
          </cell>
          <cell r="B21" t="str">
            <v>Licenciatura En Ingles</v>
          </cell>
          <cell r="C21">
            <v>5</v>
          </cell>
          <cell r="D21">
            <v>10</v>
          </cell>
          <cell r="E21">
            <v>2</v>
          </cell>
          <cell r="F21">
            <v>0</v>
          </cell>
        </row>
        <row r="22">
          <cell r="A22">
            <v>15767</v>
          </cell>
          <cell r="B22" t="str">
            <v>Licenciatura En Lengua Castellana Y Literatura</v>
          </cell>
          <cell r="C22">
            <v>6</v>
          </cell>
          <cell r="D22">
            <v>4</v>
          </cell>
          <cell r="E22">
            <v>1</v>
          </cell>
          <cell r="F22">
            <v>0</v>
          </cell>
        </row>
        <row r="23">
          <cell r="A23">
            <v>351</v>
          </cell>
          <cell r="B23" t="str">
            <v>Licenciatura En Matematicas Y Fisica</v>
          </cell>
          <cell r="C23">
            <v>2</v>
          </cell>
          <cell r="D23">
            <v>9</v>
          </cell>
          <cell r="E23">
            <v>0</v>
          </cell>
          <cell r="F23">
            <v>1</v>
          </cell>
        </row>
        <row r="24">
          <cell r="A24">
            <v>52001</v>
          </cell>
          <cell r="B24" t="str">
            <v>Licenciatura En Pedagogía Infantil</v>
          </cell>
          <cell r="C24">
            <v>1</v>
          </cell>
          <cell r="D24">
            <v>13</v>
          </cell>
          <cell r="E24">
            <v>1</v>
          </cell>
          <cell r="F24">
            <v>0</v>
          </cell>
        </row>
        <row r="25">
          <cell r="A25">
            <v>102763</v>
          </cell>
          <cell r="B25" t="str">
            <v>Maestria En Administracion</v>
          </cell>
          <cell r="C25">
            <v>0</v>
          </cell>
          <cell r="D25">
            <v>0</v>
          </cell>
          <cell r="E25">
            <v>2</v>
          </cell>
          <cell r="F25">
            <v>0</v>
          </cell>
        </row>
        <row r="26">
          <cell r="A26">
            <v>101493</v>
          </cell>
          <cell r="B26" t="str">
            <v>Maestria En Ciencias Biologicas</v>
          </cell>
          <cell r="C26">
            <v>0</v>
          </cell>
          <cell r="D26">
            <v>1</v>
          </cell>
          <cell r="E26">
            <v>4</v>
          </cell>
          <cell r="F26">
            <v>0</v>
          </cell>
        </row>
        <row r="27">
          <cell r="A27">
            <v>53004</v>
          </cell>
          <cell r="B27" t="str">
            <v>Maestría En Ciencias De La Educacion</v>
          </cell>
          <cell r="C27">
            <v>8</v>
          </cell>
          <cell r="D27">
            <v>2</v>
          </cell>
          <cell r="E27">
            <v>2</v>
          </cell>
          <cell r="F27">
            <v>1</v>
          </cell>
        </row>
        <row r="28">
          <cell r="A28">
            <v>55044</v>
          </cell>
          <cell r="B28" t="str">
            <v>Maestria En Sistemas Sostenibles De Produccion</v>
          </cell>
          <cell r="C28">
            <v>1</v>
          </cell>
          <cell r="D28">
            <v>0</v>
          </cell>
          <cell r="E28">
            <v>1</v>
          </cell>
          <cell r="F28">
            <v>0</v>
          </cell>
        </row>
        <row r="29">
          <cell r="A29">
            <v>102497</v>
          </cell>
          <cell r="B29" t="str">
            <v>Maestria En Tributacion</v>
          </cell>
          <cell r="C29">
            <v>1</v>
          </cell>
          <cell r="D29">
            <v>2</v>
          </cell>
          <cell r="E29">
            <v>1</v>
          </cell>
          <cell r="F29">
            <v>1</v>
          </cell>
        </row>
        <row r="30">
          <cell r="A30">
            <v>347</v>
          </cell>
          <cell r="B30" t="str">
            <v>Medicina Veterinaria Y Zootecnia</v>
          </cell>
          <cell r="C30">
            <v>18</v>
          </cell>
          <cell r="D30">
            <v>18</v>
          </cell>
          <cell r="E30">
            <v>11</v>
          </cell>
          <cell r="F30">
            <v>2</v>
          </cell>
        </row>
        <row r="31">
          <cell r="A31">
            <v>52663</v>
          </cell>
          <cell r="B31" t="str">
            <v>Quimica</v>
          </cell>
          <cell r="C31">
            <v>2</v>
          </cell>
          <cell r="D31">
            <v>6</v>
          </cell>
          <cell r="E31">
            <v>3</v>
          </cell>
          <cell r="F31">
            <v>0</v>
          </cell>
        </row>
        <row r="32">
          <cell r="A32">
            <v>53890</v>
          </cell>
          <cell r="B32" t="str">
            <v>Tecnologia En Criminalistica</v>
          </cell>
          <cell r="C32">
            <v>0</v>
          </cell>
          <cell r="D32">
            <v>2</v>
          </cell>
          <cell r="E32">
            <v>2</v>
          </cell>
          <cell r="F32">
            <v>1</v>
          </cell>
        </row>
        <row r="33">
          <cell r="A33">
            <v>0</v>
          </cell>
          <cell r="B33" t="str">
            <v>(en blanco)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</sheetData>
      <sheetData sheetId="3">
        <row r="5">
          <cell r="A5">
            <v>791</v>
          </cell>
          <cell r="B5" t="str">
            <v>Administración De Empresas</v>
          </cell>
          <cell r="C5">
            <v>3</v>
          </cell>
          <cell r="D5">
            <v>6</v>
          </cell>
          <cell r="E5">
            <v>0</v>
          </cell>
          <cell r="F5">
            <v>1</v>
          </cell>
        </row>
        <row r="6">
          <cell r="A6">
            <v>101877</v>
          </cell>
          <cell r="B6" t="str">
            <v>Administración Financiera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A7">
            <v>3608</v>
          </cell>
          <cell r="B7" t="str">
            <v>Biología</v>
          </cell>
          <cell r="C7">
            <v>0</v>
          </cell>
          <cell r="D7">
            <v>2</v>
          </cell>
          <cell r="E7">
            <v>0</v>
          </cell>
          <cell r="F7">
            <v>1</v>
          </cell>
        </row>
        <row r="8">
          <cell r="A8">
            <v>19608</v>
          </cell>
          <cell r="B8" t="str">
            <v>Contaduria Publica</v>
          </cell>
          <cell r="C8">
            <v>9</v>
          </cell>
          <cell r="D8">
            <v>3</v>
          </cell>
          <cell r="E8">
            <v>0</v>
          </cell>
          <cell r="F8">
            <v>2</v>
          </cell>
        </row>
        <row r="9">
          <cell r="A9">
            <v>10554</v>
          </cell>
          <cell r="B9" t="str">
            <v>Derecho</v>
          </cell>
          <cell r="C9">
            <v>4</v>
          </cell>
          <cell r="D9">
            <v>0</v>
          </cell>
          <cell r="E9">
            <v>0</v>
          </cell>
          <cell r="F9">
            <v>0</v>
          </cell>
        </row>
        <row r="10">
          <cell r="A10">
            <v>9518</v>
          </cell>
          <cell r="B10" t="str">
            <v>Especialización En Formulación Y Evaluación De Proyectos</v>
          </cell>
          <cell r="C10">
            <v>12</v>
          </cell>
          <cell r="D10">
            <v>0</v>
          </cell>
          <cell r="E10">
            <v>0</v>
          </cell>
          <cell r="F10">
            <v>0</v>
          </cell>
        </row>
        <row r="11">
          <cell r="A11">
            <v>52565</v>
          </cell>
          <cell r="B11" t="str">
            <v>Especialización En Gerencia Del Talento Humano</v>
          </cell>
          <cell r="C11">
            <v>29</v>
          </cell>
          <cell r="D11">
            <v>0</v>
          </cell>
          <cell r="E11">
            <v>0</v>
          </cell>
          <cell r="F11">
            <v>0</v>
          </cell>
        </row>
        <row r="12">
          <cell r="A12">
            <v>7794</v>
          </cell>
          <cell r="B12" t="str">
            <v>Especialización En Gerencia Tributaria</v>
          </cell>
          <cell r="C12">
            <v>4</v>
          </cell>
          <cell r="D12">
            <v>0</v>
          </cell>
          <cell r="E12">
            <v>0</v>
          </cell>
          <cell r="F12">
            <v>0</v>
          </cell>
        </row>
        <row r="13">
          <cell r="A13">
            <v>52965</v>
          </cell>
          <cell r="B13" t="str">
            <v>Especializacion En Pedagogia</v>
          </cell>
          <cell r="C13">
            <v>15</v>
          </cell>
          <cell r="D13">
            <v>0</v>
          </cell>
          <cell r="E13">
            <v>0</v>
          </cell>
          <cell r="F13">
            <v>0</v>
          </cell>
        </row>
        <row r="14">
          <cell r="A14">
            <v>104189</v>
          </cell>
          <cell r="B14" t="str">
            <v>Especialización En Tecnologias De La Información Y La Comunicación Para La Innovación Educativa</v>
          </cell>
          <cell r="C14">
            <v>11</v>
          </cell>
          <cell r="D14">
            <v>0</v>
          </cell>
          <cell r="E14">
            <v>0</v>
          </cell>
          <cell r="F14">
            <v>0</v>
          </cell>
        </row>
        <row r="15">
          <cell r="A15">
            <v>104484</v>
          </cell>
          <cell r="B15" t="str">
            <v>Especialización En Teleinformatica</v>
          </cell>
          <cell r="C15">
            <v>5</v>
          </cell>
          <cell r="D15">
            <v>0</v>
          </cell>
          <cell r="E15">
            <v>0</v>
          </cell>
          <cell r="F15">
            <v>0</v>
          </cell>
        </row>
        <row r="16">
          <cell r="A16">
            <v>3607</v>
          </cell>
          <cell r="B16" t="str">
            <v>Ingenieria Agroecologica</v>
          </cell>
          <cell r="C16">
            <v>1</v>
          </cell>
          <cell r="D16">
            <v>1</v>
          </cell>
          <cell r="E16">
            <v>1</v>
          </cell>
          <cell r="F16">
            <v>0</v>
          </cell>
        </row>
        <row r="17">
          <cell r="A17">
            <v>4797</v>
          </cell>
          <cell r="B17" t="str">
            <v>Ingenieria de Alimentos</v>
          </cell>
          <cell r="C17">
            <v>1</v>
          </cell>
          <cell r="D17">
            <v>1</v>
          </cell>
          <cell r="E17">
            <v>0</v>
          </cell>
          <cell r="F17">
            <v>0</v>
          </cell>
        </row>
        <row r="18">
          <cell r="A18">
            <v>52384</v>
          </cell>
          <cell r="B18" t="str">
            <v>Ingenieria de Sistemas</v>
          </cell>
          <cell r="C18">
            <v>0</v>
          </cell>
          <cell r="D18">
            <v>1</v>
          </cell>
          <cell r="E18">
            <v>0</v>
          </cell>
          <cell r="F18">
            <v>0</v>
          </cell>
        </row>
        <row r="19">
          <cell r="A19">
            <v>101867</v>
          </cell>
          <cell r="B19" t="str">
            <v>Licenciatura En Ciencias Sociales</v>
          </cell>
          <cell r="C19">
            <v>0</v>
          </cell>
          <cell r="D19">
            <v>3</v>
          </cell>
          <cell r="E19">
            <v>0</v>
          </cell>
          <cell r="F19">
            <v>0</v>
          </cell>
        </row>
        <row r="20">
          <cell r="A20">
            <v>10268</v>
          </cell>
          <cell r="B20" t="str">
            <v>Licenciatura En Educación Básica con Énfasis en Ciencias Sociales</v>
          </cell>
          <cell r="C20">
            <v>1</v>
          </cell>
          <cell r="D20">
            <v>0</v>
          </cell>
          <cell r="E20">
            <v>0</v>
          </cell>
          <cell r="F20">
            <v>0</v>
          </cell>
        </row>
        <row r="21">
          <cell r="A21">
            <v>11945</v>
          </cell>
          <cell r="B21" t="str">
            <v>Licenciatura En Ingles</v>
          </cell>
          <cell r="C21">
            <v>0</v>
          </cell>
          <cell r="D21">
            <v>1</v>
          </cell>
          <cell r="E21">
            <v>0</v>
          </cell>
          <cell r="F21">
            <v>0</v>
          </cell>
        </row>
        <row r="22">
          <cell r="A22">
            <v>15767</v>
          </cell>
          <cell r="B22" t="str">
            <v>Licenciatura En Lengua Castellana Y Literatura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</row>
        <row r="23">
          <cell r="A23">
            <v>351</v>
          </cell>
          <cell r="B23" t="str">
            <v>Licenciatura En Matematicas Y Fisica</v>
          </cell>
          <cell r="C23">
            <v>0</v>
          </cell>
          <cell r="D23">
            <v>0</v>
          </cell>
          <cell r="E23">
            <v>0</v>
          </cell>
          <cell r="F23">
            <v>1</v>
          </cell>
        </row>
        <row r="24">
          <cell r="A24">
            <v>52001</v>
          </cell>
          <cell r="B24" t="str">
            <v>Licenciatura En Pedagogía Infantil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A25">
            <v>102763</v>
          </cell>
          <cell r="B25" t="str">
            <v>Maestria En Administracion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A26">
            <v>101493</v>
          </cell>
          <cell r="B26" t="str">
            <v>Maestria En Ciencias Biologicas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A27">
            <v>53004</v>
          </cell>
          <cell r="B27" t="str">
            <v>Maestría En Ciencias De La Educacion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A28">
            <v>55044</v>
          </cell>
          <cell r="B28" t="str">
            <v>Maestria En Sistemas Sostenibles De Produccion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A29">
            <v>102497</v>
          </cell>
          <cell r="B29" t="str">
            <v>Maestria En Tributacion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A30">
            <v>347</v>
          </cell>
          <cell r="B30" t="str">
            <v>Medicina Veterinaria Y Zootecnia</v>
          </cell>
          <cell r="C30">
            <v>4</v>
          </cell>
          <cell r="D30">
            <v>3</v>
          </cell>
          <cell r="E30">
            <v>0</v>
          </cell>
          <cell r="F30">
            <v>1</v>
          </cell>
        </row>
        <row r="31">
          <cell r="A31">
            <v>52663</v>
          </cell>
          <cell r="B31" t="str">
            <v>Quimica</v>
          </cell>
          <cell r="C31">
            <v>0</v>
          </cell>
          <cell r="D31">
            <v>0</v>
          </cell>
          <cell r="E31">
            <v>0</v>
          </cell>
          <cell r="F31">
            <v>1</v>
          </cell>
        </row>
        <row r="32">
          <cell r="A32">
            <v>53890</v>
          </cell>
          <cell r="B32" t="str">
            <v>Tecnologia En Criminalistica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A33">
            <v>0</v>
          </cell>
          <cell r="B33" t="str">
            <v>(en blanco)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J119"/>
  <sheetViews>
    <sheetView tabSelected="1" zoomScale="70" zoomScaleNormal="70" workbookViewId="0">
      <pane xSplit="4" ySplit="6" topLeftCell="E7" activePane="bottomRight" state="frozen"/>
      <selection pane="topRight" activeCell="D1" sqref="D1"/>
      <selection pane="bottomLeft" activeCell="A13" sqref="A13"/>
      <selection pane="bottomRight" activeCell="G82" sqref="G82"/>
    </sheetView>
  </sheetViews>
  <sheetFormatPr baseColWidth="10" defaultRowHeight="15" x14ac:dyDescent="0.25"/>
  <cols>
    <col min="1" max="1" width="1.5703125" customWidth="1"/>
    <col min="2" max="3" width="17.42578125" style="45" customWidth="1"/>
    <col min="4" max="4" width="33.42578125" style="46" customWidth="1"/>
    <col min="5" max="5" width="9" style="70" customWidth="1"/>
    <col min="6" max="7" width="8.42578125" style="1" customWidth="1"/>
    <col min="8" max="8" width="8.85546875" style="1" customWidth="1"/>
    <col min="9" max="16" width="8.42578125" style="1" customWidth="1"/>
    <col min="17" max="17" width="9.85546875" style="1" customWidth="1"/>
    <col min="18" max="18" width="10.42578125" style="2" customWidth="1"/>
    <col min="19" max="19" width="11.7109375" style="2" customWidth="1"/>
    <col min="20" max="20" width="9.42578125" style="2" customWidth="1"/>
    <col min="21" max="21" width="8.5703125" style="1" customWidth="1"/>
    <col min="22" max="22" width="8.85546875" style="1" bestFit="1" customWidth="1"/>
    <col min="23" max="23" width="8.5703125" style="1" bestFit="1" customWidth="1"/>
    <col min="24" max="24" width="7.85546875" style="1" bestFit="1" customWidth="1"/>
    <col min="25" max="25" width="5.7109375" style="1" customWidth="1"/>
    <col min="26" max="26" width="8.5703125" style="1" customWidth="1"/>
    <col min="27" max="28" width="5.42578125" style="1" customWidth="1"/>
    <col min="29" max="36" width="8.42578125" style="1" customWidth="1"/>
    <col min="37" max="37" width="9.85546875" style="1" customWidth="1"/>
    <col min="38" max="38" width="10.140625" style="2" customWidth="1"/>
    <col min="39" max="39" width="11.42578125" style="2" customWidth="1"/>
    <col min="40" max="40" width="9.42578125" style="2" customWidth="1"/>
    <col min="41" max="41" width="5.140625" style="2" customWidth="1"/>
    <col min="42" max="42" width="5.28515625" style="2" customWidth="1"/>
    <col min="43" max="43" width="5" style="2" customWidth="1"/>
    <col min="44" max="44" width="4.5703125" style="1" customWidth="1"/>
    <col min="45" max="45" width="9.140625" style="1" customWidth="1"/>
    <col min="46" max="46" width="4.85546875" style="1" customWidth="1"/>
    <col min="47" max="48" width="5.42578125" style="1" customWidth="1"/>
    <col min="49" max="56" width="8.42578125" style="1" customWidth="1"/>
    <col min="57" max="57" width="9.85546875" style="1" customWidth="1"/>
    <col min="58" max="58" width="8.5703125" style="2" customWidth="1"/>
    <col min="59" max="59" width="11" style="2" customWidth="1"/>
    <col min="60" max="60" width="9.42578125" style="2" customWidth="1"/>
    <col min="61" max="61" width="9" style="2" customWidth="1"/>
    <col min="62" max="62" width="7" style="2" customWidth="1"/>
    <col min="63" max="63" width="6.85546875" style="2" customWidth="1"/>
    <col min="64" max="65" width="5.140625" style="1" bestFit="1" customWidth="1"/>
    <col min="66" max="66" width="8.42578125" customWidth="1"/>
    <col min="67" max="68" width="5.140625" bestFit="1" customWidth="1"/>
    <col min="81" max="82" width="6" bestFit="1" customWidth="1"/>
    <col min="83" max="83" width="5.7109375" customWidth="1"/>
    <col min="84" max="84" width="6" bestFit="1" customWidth="1"/>
    <col min="85" max="85" width="10" customWidth="1"/>
    <col min="86" max="86" width="6" customWidth="1"/>
    <col min="87" max="87" width="6" bestFit="1" customWidth="1"/>
    <col min="88" max="88" width="6" customWidth="1"/>
    <col min="101" max="101" width="6.42578125" customWidth="1"/>
    <col min="102" max="104" width="6" bestFit="1" customWidth="1"/>
    <col min="105" max="105" width="4.28515625" customWidth="1"/>
    <col min="106" max="106" width="10.7109375" customWidth="1"/>
    <col min="107" max="107" width="6" bestFit="1" customWidth="1"/>
    <col min="108" max="108" width="6" customWidth="1"/>
    <col min="121" max="124" width="6" bestFit="1" customWidth="1"/>
    <col min="125" max="125" width="10.28515625" customWidth="1"/>
    <col min="126" max="126" width="8.140625" bestFit="1" customWidth="1"/>
    <col min="127" max="127" width="6" bestFit="1" customWidth="1"/>
    <col min="128" max="128" width="6" customWidth="1"/>
    <col min="139" max="139" width="14.7109375" customWidth="1"/>
    <col min="141" max="141" width="8.140625" bestFit="1" customWidth="1"/>
    <col min="142" max="144" width="6" bestFit="1" customWidth="1"/>
    <col min="145" max="145" width="7.28515625" bestFit="1" customWidth="1"/>
    <col min="146" max="146" width="11.140625" customWidth="1"/>
    <col min="147" max="147" width="6" bestFit="1" customWidth="1"/>
    <col min="148" max="148" width="6" customWidth="1"/>
    <col min="161" max="164" width="6" bestFit="1" customWidth="1"/>
    <col min="165" max="165" width="4.140625" customWidth="1"/>
  </cols>
  <sheetData>
    <row r="2" spans="2:165" x14ac:dyDescent="0.25">
      <c r="B2" s="94" t="s">
        <v>0</v>
      </c>
      <c r="C2" s="94"/>
      <c r="D2" s="94"/>
      <c r="E2" s="66"/>
    </row>
    <row r="3" spans="2:165" ht="15" customHeight="1" thickBot="1" x14ac:dyDescent="0.3">
      <c r="B3" s="94"/>
      <c r="C3" s="94"/>
      <c r="D3" s="94"/>
      <c r="E3" s="6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</row>
    <row r="4" spans="2:165" s="5" customFormat="1" ht="15" customHeight="1" thickBot="1" x14ac:dyDescent="0.3">
      <c r="B4" s="95" t="s">
        <v>1</v>
      </c>
      <c r="C4" s="96" t="s">
        <v>2</v>
      </c>
      <c r="D4" s="99" t="s">
        <v>3</v>
      </c>
      <c r="E4" s="67"/>
      <c r="F4" s="83" t="s">
        <v>4</v>
      </c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100"/>
      <c r="S4" s="100"/>
      <c r="T4" s="100"/>
      <c r="U4" s="100"/>
      <c r="V4" s="100"/>
      <c r="W4" s="100"/>
      <c r="X4" s="100"/>
      <c r="Y4" s="101"/>
      <c r="Z4" s="102" t="s">
        <v>5</v>
      </c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78" t="s">
        <v>6</v>
      </c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4"/>
      <c r="BN4" s="83" t="s">
        <v>7</v>
      </c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93"/>
      <c r="CH4" s="83" t="s">
        <v>8</v>
      </c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93"/>
      <c r="DB4" s="83" t="s">
        <v>9</v>
      </c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93"/>
      <c r="DV4" s="83" t="s">
        <v>10</v>
      </c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93"/>
      <c r="EP4" s="83" t="s">
        <v>11</v>
      </c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93"/>
    </row>
    <row r="5" spans="2:165" s="5" customFormat="1" ht="15" customHeight="1" x14ac:dyDescent="0.25">
      <c r="B5" s="95"/>
      <c r="C5" s="97"/>
      <c r="D5" s="99"/>
      <c r="E5" s="68"/>
      <c r="F5" s="77" t="s">
        <v>12</v>
      </c>
      <c r="G5" s="78"/>
      <c r="H5" s="6"/>
      <c r="I5" s="73" t="s">
        <v>13</v>
      </c>
      <c r="J5" s="73"/>
      <c r="K5" s="73"/>
      <c r="L5" s="73"/>
      <c r="M5" s="73"/>
      <c r="N5" s="73"/>
      <c r="O5" s="73"/>
      <c r="P5" s="73"/>
      <c r="Q5" s="104"/>
      <c r="R5" s="83" t="s">
        <v>14</v>
      </c>
      <c r="S5" s="84"/>
      <c r="T5" s="93"/>
      <c r="U5" s="83" t="s">
        <v>15</v>
      </c>
      <c r="V5" s="84"/>
      <c r="W5" s="84"/>
      <c r="X5" s="84"/>
      <c r="Y5" s="93"/>
      <c r="Z5" s="83" t="s">
        <v>12</v>
      </c>
      <c r="AA5" s="84"/>
      <c r="AB5" s="85"/>
      <c r="AC5" s="87" t="s">
        <v>13</v>
      </c>
      <c r="AD5" s="88"/>
      <c r="AE5" s="88"/>
      <c r="AF5" s="88"/>
      <c r="AG5" s="88"/>
      <c r="AH5" s="88"/>
      <c r="AI5" s="88"/>
      <c r="AJ5" s="88"/>
      <c r="AK5" s="89"/>
      <c r="AL5" s="90" t="s">
        <v>14</v>
      </c>
      <c r="AM5" s="91"/>
      <c r="AN5" s="92"/>
      <c r="AO5" s="90" t="s">
        <v>15</v>
      </c>
      <c r="AP5" s="91"/>
      <c r="AQ5" s="91"/>
      <c r="AR5" s="91"/>
      <c r="AS5" s="92"/>
      <c r="AT5" s="82" t="s">
        <v>12</v>
      </c>
      <c r="AU5" s="78"/>
      <c r="AV5" s="7"/>
      <c r="AW5" s="79" t="s">
        <v>13</v>
      </c>
      <c r="AX5" s="80"/>
      <c r="AY5" s="80"/>
      <c r="AZ5" s="80"/>
      <c r="BA5" s="80"/>
      <c r="BB5" s="80"/>
      <c r="BC5" s="80"/>
      <c r="BD5" s="80"/>
      <c r="BE5" s="81"/>
      <c r="BF5" s="74" t="s">
        <v>14</v>
      </c>
      <c r="BG5" s="75"/>
      <c r="BH5" s="82"/>
      <c r="BI5" s="74" t="s">
        <v>15</v>
      </c>
      <c r="BJ5" s="75"/>
      <c r="BK5" s="75"/>
      <c r="BL5" s="75"/>
      <c r="BM5" s="75"/>
      <c r="BN5" s="77" t="s">
        <v>12</v>
      </c>
      <c r="BO5" s="78"/>
      <c r="BP5" s="7"/>
      <c r="BQ5" s="79" t="s">
        <v>13</v>
      </c>
      <c r="BR5" s="80"/>
      <c r="BS5" s="80"/>
      <c r="BT5" s="80"/>
      <c r="BU5" s="80"/>
      <c r="BV5" s="80"/>
      <c r="BW5" s="80"/>
      <c r="BX5" s="80"/>
      <c r="BY5" s="81"/>
      <c r="BZ5" s="74" t="s">
        <v>14</v>
      </c>
      <c r="CA5" s="75"/>
      <c r="CB5" s="82"/>
      <c r="CC5" s="74" t="s">
        <v>15</v>
      </c>
      <c r="CD5" s="75"/>
      <c r="CE5" s="75"/>
      <c r="CF5" s="75"/>
      <c r="CG5" s="76"/>
      <c r="CH5" s="77" t="s">
        <v>12</v>
      </c>
      <c r="CI5" s="78"/>
      <c r="CJ5" s="8"/>
      <c r="CK5" s="79" t="s">
        <v>13</v>
      </c>
      <c r="CL5" s="80"/>
      <c r="CM5" s="80"/>
      <c r="CN5" s="80"/>
      <c r="CO5" s="80"/>
      <c r="CP5" s="80"/>
      <c r="CQ5" s="80"/>
      <c r="CR5" s="80"/>
      <c r="CS5" s="81"/>
      <c r="CT5" s="74" t="s">
        <v>14</v>
      </c>
      <c r="CU5" s="75"/>
      <c r="CV5" s="82"/>
      <c r="CW5" s="74" t="s">
        <v>15</v>
      </c>
      <c r="CX5" s="75"/>
      <c r="CY5" s="75"/>
      <c r="CZ5" s="75"/>
      <c r="DA5" s="76"/>
      <c r="DB5" s="77" t="s">
        <v>12</v>
      </c>
      <c r="DC5" s="78"/>
      <c r="DD5" s="8"/>
      <c r="DE5" s="79" t="s">
        <v>13</v>
      </c>
      <c r="DF5" s="80"/>
      <c r="DG5" s="80"/>
      <c r="DH5" s="80"/>
      <c r="DI5" s="80"/>
      <c r="DJ5" s="80"/>
      <c r="DK5" s="80"/>
      <c r="DL5" s="80"/>
      <c r="DM5" s="81"/>
      <c r="DN5" s="74" t="s">
        <v>14</v>
      </c>
      <c r="DO5" s="75"/>
      <c r="DP5" s="82"/>
      <c r="DQ5" s="74" t="s">
        <v>15</v>
      </c>
      <c r="DR5" s="75"/>
      <c r="DS5" s="75"/>
      <c r="DT5" s="75"/>
      <c r="DU5" s="76"/>
      <c r="DV5" s="77" t="s">
        <v>12</v>
      </c>
      <c r="DW5" s="78"/>
      <c r="DX5" s="8"/>
      <c r="DY5" s="79" t="s">
        <v>13</v>
      </c>
      <c r="DZ5" s="80"/>
      <c r="EA5" s="80"/>
      <c r="EB5" s="80"/>
      <c r="EC5" s="80"/>
      <c r="ED5" s="80"/>
      <c r="EE5" s="80"/>
      <c r="EF5" s="80"/>
      <c r="EG5" s="81"/>
      <c r="EH5" s="74" t="s">
        <v>14</v>
      </c>
      <c r="EI5" s="75"/>
      <c r="EJ5" s="82"/>
      <c r="EK5" s="74" t="s">
        <v>15</v>
      </c>
      <c r="EL5" s="75"/>
      <c r="EM5" s="75"/>
      <c r="EN5" s="75"/>
      <c r="EO5" s="76"/>
      <c r="EP5" s="77" t="s">
        <v>12</v>
      </c>
      <c r="EQ5" s="78"/>
      <c r="ER5" s="8"/>
      <c r="ES5" s="79" t="s">
        <v>13</v>
      </c>
      <c r="ET5" s="80"/>
      <c r="EU5" s="80"/>
      <c r="EV5" s="80"/>
      <c r="EW5" s="80"/>
      <c r="EX5" s="80"/>
      <c r="EY5" s="80"/>
      <c r="EZ5" s="80"/>
      <c r="FA5" s="81"/>
      <c r="FB5" s="74" t="s">
        <v>14</v>
      </c>
      <c r="FC5" s="75"/>
      <c r="FD5" s="82"/>
      <c r="FE5" s="74" t="s">
        <v>15</v>
      </c>
      <c r="FF5" s="75"/>
      <c r="FG5" s="75"/>
      <c r="FH5" s="75"/>
      <c r="FI5" s="76"/>
    </row>
    <row r="6" spans="2:165" s="5" customFormat="1" ht="25.5" x14ac:dyDescent="0.25">
      <c r="B6" s="95"/>
      <c r="C6" s="98"/>
      <c r="D6" s="99"/>
      <c r="E6" s="68"/>
      <c r="F6" s="9" t="s">
        <v>16</v>
      </c>
      <c r="G6" s="10" t="s">
        <v>17</v>
      </c>
      <c r="H6" s="6"/>
      <c r="I6" s="11" t="s">
        <v>18</v>
      </c>
      <c r="J6" s="11" t="s">
        <v>19</v>
      </c>
      <c r="K6" s="11" t="s">
        <v>20</v>
      </c>
      <c r="L6" s="11" t="s">
        <v>21</v>
      </c>
      <c r="M6" s="11" t="s">
        <v>22</v>
      </c>
      <c r="N6" s="11" t="s">
        <v>23</v>
      </c>
      <c r="O6" s="11" t="s">
        <v>24</v>
      </c>
      <c r="P6" s="11" t="s">
        <v>25</v>
      </c>
      <c r="Q6" s="12" t="s">
        <v>26</v>
      </c>
      <c r="R6" s="13" t="s">
        <v>27</v>
      </c>
      <c r="S6" s="11" t="s">
        <v>28</v>
      </c>
      <c r="T6" s="14" t="s">
        <v>29</v>
      </c>
      <c r="U6" s="15" t="s">
        <v>30</v>
      </c>
      <c r="V6" s="10">
        <v>1</v>
      </c>
      <c r="W6" s="10">
        <v>2</v>
      </c>
      <c r="X6" s="10">
        <v>3</v>
      </c>
      <c r="Y6" s="16">
        <v>4</v>
      </c>
      <c r="Z6" s="9" t="s">
        <v>16</v>
      </c>
      <c r="AA6" s="10" t="s">
        <v>17</v>
      </c>
      <c r="AB6" s="86"/>
      <c r="AC6" s="17" t="s">
        <v>18</v>
      </c>
      <c r="AD6" s="17" t="s">
        <v>19</v>
      </c>
      <c r="AE6" s="17" t="s">
        <v>20</v>
      </c>
      <c r="AF6" s="17" t="s">
        <v>21</v>
      </c>
      <c r="AG6" s="17" t="s">
        <v>22</v>
      </c>
      <c r="AH6" s="17" t="s">
        <v>23</v>
      </c>
      <c r="AI6" s="17" t="s">
        <v>24</v>
      </c>
      <c r="AJ6" s="17" t="s">
        <v>25</v>
      </c>
      <c r="AK6" s="18" t="s">
        <v>26</v>
      </c>
      <c r="AL6" s="13" t="s">
        <v>27</v>
      </c>
      <c r="AM6" s="11" t="s">
        <v>28</v>
      </c>
      <c r="AN6" s="14" t="s">
        <v>29</v>
      </c>
      <c r="AO6" s="15" t="s">
        <v>30</v>
      </c>
      <c r="AP6" s="10">
        <v>1</v>
      </c>
      <c r="AQ6" s="10">
        <v>2</v>
      </c>
      <c r="AR6" s="10">
        <v>3</v>
      </c>
      <c r="AS6" s="19">
        <v>4</v>
      </c>
      <c r="AT6" s="20" t="s">
        <v>16</v>
      </c>
      <c r="AU6" s="10" t="s">
        <v>17</v>
      </c>
      <c r="AV6" s="21"/>
      <c r="AW6" s="17" t="s">
        <v>18</v>
      </c>
      <c r="AX6" s="17" t="s">
        <v>19</v>
      </c>
      <c r="AY6" s="17" t="s">
        <v>20</v>
      </c>
      <c r="AZ6" s="17" t="s">
        <v>21</v>
      </c>
      <c r="BA6" s="17" t="s">
        <v>22</v>
      </c>
      <c r="BB6" s="17" t="s">
        <v>23</v>
      </c>
      <c r="BC6" s="17" t="s">
        <v>24</v>
      </c>
      <c r="BD6" s="17" t="s">
        <v>25</v>
      </c>
      <c r="BE6" s="17" t="s">
        <v>26</v>
      </c>
      <c r="BF6" s="13" t="s">
        <v>27</v>
      </c>
      <c r="BG6" s="11" t="s">
        <v>28</v>
      </c>
      <c r="BH6" s="14" t="s">
        <v>29</v>
      </c>
      <c r="BI6" s="15" t="s">
        <v>30</v>
      </c>
      <c r="BJ6" s="10">
        <v>1</v>
      </c>
      <c r="BK6" s="10">
        <v>2</v>
      </c>
      <c r="BL6" s="10">
        <v>3</v>
      </c>
      <c r="BM6" s="22">
        <v>4</v>
      </c>
      <c r="BN6" s="9" t="s">
        <v>16</v>
      </c>
      <c r="BO6" s="10" t="s">
        <v>17</v>
      </c>
      <c r="BP6" s="21"/>
      <c r="BQ6" s="17" t="s">
        <v>18</v>
      </c>
      <c r="BR6" s="17" t="s">
        <v>19</v>
      </c>
      <c r="BS6" s="17" t="s">
        <v>20</v>
      </c>
      <c r="BT6" s="17" t="s">
        <v>21</v>
      </c>
      <c r="BU6" s="17" t="s">
        <v>22</v>
      </c>
      <c r="BV6" s="17" t="s">
        <v>23</v>
      </c>
      <c r="BW6" s="17" t="s">
        <v>24</v>
      </c>
      <c r="BX6" s="17" t="s">
        <v>25</v>
      </c>
      <c r="BY6" s="17" t="s">
        <v>26</v>
      </c>
      <c r="BZ6" s="13" t="s">
        <v>27</v>
      </c>
      <c r="CA6" s="11" t="s">
        <v>28</v>
      </c>
      <c r="CB6" s="14" t="s">
        <v>29</v>
      </c>
      <c r="CC6" s="15" t="s">
        <v>30</v>
      </c>
      <c r="CD6" s="10">
        <v>1</v>
      </c>
      <c r="CE6" s="10">
        <v>2</v>
      </c>
      <c r="CF6" s="10">
        <v>3</v>
      </c>
      <c r="CG6" s="19">
        <v>4</v>
      </c>
      <c r="CH6" s="9" t="s">
        <v>16</v>
      </c>
      <c r="CI6" s="10" t="s">
        <v>17</v>
      </c>
      <c r="CJ6" s="23"/>
      <c r="CK6" s="17" t="s">
        <v>18</v>
      </c>
      <c r="CL6" s="17" t="s">
        <v>19</v>
      </c>
      <c r="CM6" s="17" t="s">
        <v>20</v>
      </c>
      <c r="CN6" s="17" t="s">
        <v>21</v>
      </c>
      <c r="CO6" s="17" t="s">
        <v>22</v>
      </c>
      <c r="CP6" s="17" t="s">
        <v>23</v>
      </c>
      <c r="CQ6" s="17" t="s">
        <v>24</v>
      </c>
      <c r="CR6" s="17" t="s">
        <v>25</v>
      </c>
      <c r="CS6" s="17" t="s">
        <v>26</v>
      </c>
      <c r="CT6" s="13" t="s">
        <v>27</v>
      </c>
      <c r="CU6" s="11" t="s">
        <v>28</v>
      </c>
      <c r="CV6" s="14" t="s">
        <v>29</v>
      </c>
      <c r="CW6" s="15" t="s">
        <v>30</v>
      </c>
      <c r="CX6" s="10">
        <v>1</v>
      </c>
      <c r="CY6" s="10">
        <v>2</v>
      </c>
      <c r="CZ6" s="10">
        <v>3</v>
      </c>
      <c r="DA6" s="19">
        <v>4</v>
      </c>
      <c r="DB6" s="9" t="s">
        <v>16</v>
      </c>
      <c r="DC6" s="10" t="s">
        <v>17</v>
      </c>
      <c r="DD6" s="23"/>
      <c r="DE6" s="17" t="s">
        <v>18</v>
      </c>
      <c r="DF6" s="17" t="s">
        <v>19</v>
      </c>
      <c r="DG6" s="17" t="s">
        <v>20</v>
      </c>
      <c r="DH6" s="17" t="s">
        <v>21</v>
      </c>
      <c r="DI6" s="17" t="s">
        <v>22</v>
      </c>
      <c r="DJ6" s="17" t="s">
        <v>23</v>
      </c>
      <c r="DK6" s="17" t="s">
        <v>24</v>
      </c>
      <c r="DL6" s="17" t="s">
        <v>25</v>
      </c>
      <c r="DM6" s="17" t="s">
        <v>26</v>
      </c>
      <c r="DN6" s="13" t="s">
        <v>27</v>
      </c>
      <c r="DO6" s="11" t="s">
        <v>28</v>
      </c>
      <c r="DP6" s="14" t="s">
        <v>29</v>
      </c>
      <c r="DQ6" s="15" t="s">
        <v>30</v>
      </c>
      <c r="DR6" s="10">
        <v>1</v>
      </c>
      <c r="DS6" s="10">
        <v>2</v>
      </c>
      <c r="DT6" s="10">
        <v>3</v>
      </c>
      <c r="DU6" s="19">
        <v>4</v>
      </c>
      <c r="DV6" s="9" t="s">
        <v>16</v>
      </c>
      <c r="DW6" s="10" t="s">
        <v>17</v>
      </c>
      <c r="DX6" s="23"/>
      <c r="DY6" s="17" t="s">
        <v>18</v>
      </c>
      <c r="DZ6" s="17" t="s">
        <v>19</v>
      </c>
      <c r="EA6" s="17" t="s">
        <v>20</v>
      </c>
      <c r="EB6" s="17" t="s">
        <v>21</v>
      </c>
      <c r="EC6" s="17" t="s">
        <v>22</v>
      </c>
      <c r="ED6" s="17" t="s">
        <v>23</v>
      </c>
      <c r="EE6" s="17" t="s">
        <v>24</v>
      </c>
      <c r="EF6" s="17" t="s">
        <v>25</v>
      </c>
      <c r="EG6" s="17" t="s">
        <v>26</v>
      </c>
      <c r="EH6" s="13" t="s">
        <v>27</v>
      </c>
      <c r="EI6" s="11" t="s">
        <v>28</v>
      </c>
      <c r="EJ6" s="14" t="s">
        <v>29</v>
      </c>
      <c r="EK6" s="15" t="s">
        <v>30</v>
      </c>
      <c r="EL6" s="10">
        <v>1</v>
      </c>
      <c r="EM6" s="10">
        <v>2</v>
      </c>
      <c r="EN6" s="10">
        <v>3</v>
      </c>
      <c r="EO6" s="19">
        <v>4</v>
      </c>
      <c r="EP6" s="9" t="s">
        <v>16</v>
      </c>
      <c r="EQ6" s="10" t="s">
        <v>17</v>
      </c>
      <c r="ER6" s="23"/>
      <c r="ES6" s="17" t="s">
        <v>18</v>
      </c>
      <c r="ET6" s="17" t="s">
        <v>19</v>
      </c>
      <c r="EU6" s="17" t="s">
        <v>20</v>
      </c>
      <c r="EV6" s="17" t="s">
        <v>21</v>
      </c>
      <c r="EW6" s="17" t="s">
        <v>22</v>
      </c>
      <c r="EX6" s="17" t="s">
        <v>23</v>
      </c>
      <c r="EY6" s="17" t="s">
        <v>24</v>
      </c>
      <c r="EZ6" s="17" t="s">
        <v>25</v>
      </c>
      <c r="FA6" s="17" t="s">
        <v>26</v>
      </c>
      <c r="FB6" s="13" t="s">
        <v>27</v>
      </c>
      <c r="FC6" s="11" t="s">
        <v>28</v>
      </c>
      <c r="FD6" s="14" t="s">
        <v>29</v>
      </c>
      <c r="FE6" s="15" t="s">
        <v>30</v>
      </c>
      <c r="FF6" s="10">
        <v>1</v>
      </c>
      <c r="FG6" s="10">
        <v>2</v>
      </c>
      <c r="FH6" s="10">
        <v>3</v>
      </c>
      <c r="FI6" s="19">
        <v>4</v>
      </c>
    </row>
    <row r="7" spans="2:165" ht="15" customHeight="1" x14ac:dyDescent="0.25">
      <c r="B7" s="72" t="s">
        <v>31</v>
      </c>
      <c r="C7" s="24">
        <v>54137</v>
      </c>
      <c r="D7" s="25" t="s">
        <v>32</v>
      </c>
      <c r="E7" s="69"/>
      <c r="F7" s="26">
        <v>0</v>
      </c>
      <c r="G7" s="27">
        <v>0</v>
      </c>
      <c r="H7" s="27">
        <f>SUM(F7:G7)</f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8">
        <f>SUM(I7:P7)</f>
        <v>0</v>
      </c>
      <c r="R7" s="26">
        <v>0</v>
      </c>
      <c r="S7" s="27">
        <v>0</v>
      </c>
      <c r="T7" s="29">
        <v>0</v>
      </c>
      <c r="U7" s="26">
        <v>0</v>
      </c>
      <c r="V7" s="27">
        <v>0</v>
      </c>
      <c r="W7" s="27">
        <v>0</v>
      </c>
      <c r="X7" s="27">
        <v>0</v>
      </c>
      <c r="Y7" s="29">
        <v>0</v>
      </c>
      <c r="Z7" s="26">
        <v>0</v>
      </c>
      <c r="AA7" s="27">
        <v>0</v>
      </c>
      <c r="AB7" s="27">
        <f>SUM(Z7:AA7)</f>
        <v>0</v>
      </c>
      <c r="AC7" s="27">
        <v>0</v>
      </c>
      <c r="AD7" s="27">
        <v>0</v>
      </c>
      <c r="AE7" s="27">
        <v>0</v>
      </c>
      <c r="AF7" s="27">
        <v>0</v>
      </c>
      <c r="AG7" s="27">
        <v>0</v>
      </c>
      <c r="AH7" s="27">
        <v>0</v>
      </c>
      <c r="AI7" s="27">
        <v>0</v>
      </c>
      <c r="AJ7" s="27">
        <v>0</v>
      </c>
      <c r="AK7" s="29">
        <f>SUM(AC7:AJ7)</f>
        <v>0</v>
      </c>
      <c r="AL7" s="26">
        <v>0</v>
      </c>
      <c r="AM7" s="27">
        <v>0</v>
      </c>
      <c r="AN7" s="29">
        <v>0</v>
      </c>
      <c r="AO7" s="30">
        <v>0</v>
      </c>
      <c r="AP7" s="31">
        <v>0</v>
      </c>
      <c r="AQ7" s="31">
        <v>0</v>
      </c>
      <c r="AR7" s="27">
        <v>0</v>
      </c>
      <c r="AS7" s="29">
        <v>0</v>
      </c>
      <c r="AT7" s="32">
        <v>0</v>
      </c>
      <c r="AU7" s="27">
        <v>0</v>
      </c>
      <c r="AV7" s="27">
        <f>+AT7+AU7</f>
        <v>0</v>
      </c>
      <c r="AW7" s="27">
        <v>0</v>
      </c>
      <c r="AX7" s="27">
        <v>0</v>
      </c>
      <c r="AY7" s="27">
        <v>0</v>
      </c>
      <c r="AZ7" s="27">
        <v>0</v>
      </c>
      <c r="BA7" s="27">
        <v>0</v>
      </c>
      <c r="BB7" s="27">
        <v>0</v>
      </c>
      <c r="BC7" s="27">
        <v>0</v>
      </c>
      <c r="BD7" s="27">
        <v>0</v>
      </c>
      <c r="BE7" s="27">
        <v>0</v>
      </c>
      <c r="BF7" s="27">
        <v>0</v>
      </c>
      <c r="BG7" s="27">
        <v>0</v>
      </c>
      <c r="BH7" s="27">
        <v>0</v>
      </c>
      <c r="BI7" s="31">
        <v>0</v>
      </c>
      <c r="BJ7" s="31">
        <v>0</v>
      </c>
      <c r="BK7" s="31">
        <v>0</v>
      </c>
      <c r="BL7" s="27">
        <v>0</v>
      </c>
      <c r="BM7" s="28">
        <v>0</v>
      </c>
      <c r="BN7" s="26">
        <v>0</v>
      </c>
      <c r="BO7" s="27">
        <v>0</v>
      </c>
      <c r="BP7" s="27">
        <f>+BN7+BO7</f>
        <v>0</v>
      </c>
      <c r="BQ7" s="27">
        <f t="shared" ref="BQ7:BY7" si="0">SUM(AL7:BP7)</f>
        <v>0</v>
      </c>
      <c r="BR7" s="27">
        <f t="shared" si="0"/>
        <v>0</v>
      </c>
      <c r="BS7" s="27">
        <f t="shared" si="0"/>
        <v>0</v>
      </c>
      <c r="BT7" s="27">
        <f t="shared" si="0"/>
        <v>0</v>
      </c>
      <c r="BU7" s="27">
        <f t="shared" si="0"/>
        <v>0</v>
      </c>
      <c r="BV7" s="27">
        <f t="shared" si="0"/>
        <v>0</v>
      </c>
      <c r="BW7" s="27">
        <f t="shared" si="0"/>
        <v>0</v>
      </c>
      <c r="BX7" s="27">
        <f t="shared" si="0"/>
        <v>0</v>
      </c>
      <c r="BY7" s="27">
        <f t="shared" si="0"/>
        <v>0</v>
      </c>
      <c r="BZ7" s="27">
        <v>0</v>
      </c>
      <c r="CA7" s="27">
        <v>0</v>
      </c>
      <c r="CB7" s="27">
        <v>0</v>
      </c>
      <c r="CC7" s="27">
        <v>0</v>
      </c>
      <c r="CD7" s="27">
        <v>0</v>
      </c>
      <c r="CE7" s="27">
        <v>0</v>
      </c>
      <c r="CF7" s="27">
        <v>0</v>
      </c>
      <c r="CG7" s="29">
        <v>0</v>
      </c>
      <c r="CH7" s="26">
        <v>0</v>
      </c>
      <c r="CI7" s="27">
        <v>0</v>
      </c>
      <c r="CJ7" s="27">
        <v>0</v>
      </c>
      <c r="CK7" s="27">
        <v>0</v>
      </c>
      <c r="CL7" s="27">
        <v>0</v>
      </c>
      <c r="CM7" s="27">
        <v>0</v>
      </c>
      <c r="CN7" s="27">
        <v>0</v>
      </c>
      <c r="CO7" s="27">
        <v>0</v>
      </c>
      <c r="CP7" s="27">
        <v>0</v>
      </c>
      <c r="CQ7" s="27">
        <v>0</v>
      </c>
      <c r="CR7" s="27">
        <v>0</v>
      </c>
      <c r="CS7" s="27">
        <f>SUM(CK7:CR7)</f>
        <v>0</v>
      </c>
      <c r="CT7" s="27">
        <v>0</v>
      </c>
      <c r="CU7" s="27">
        <v>0</v>
      </c>
      <c r="CV7" s="27">
        <v>0</v>
      </c>
      <c r="CW7" s="27">
        <v>0</v>
      </c>
      <c r="CX7" s="27">
        <v>0</v>
      </c>
      <c r="CY7" s="27">
        <v>0</v>
      </c>
      <c r="CZ7" s="27">
        <v>0</v>
      </c>
      <c r="DA7" s="29">
        <v>0</v>
      </c>
      <c r="DB7" s="26">
        <v>0</v>
      </c>
      <c r="DC7" s="27">
        <v>0</v>
      </c>
      <c r="DD7" s="27">
        <f>SUM(DB7:DC7)</f>
        <v>0</v>
      </c>
      <c r="DE7" s="27">
        <v>0</v>
      </c>
      <c r="DF7" s="27">
        <v>0</v>
      </c>
      <c r="DG7" s="27">
        <v>0</v>
      </c>
      <c r="DH7" s="27">
        <v>0</v>
      </c>
      <c r="DI7" s="27">
        <v>0</v>
      </c>
      <c r="DJ7" s="27">
        <v>0</v>
      </c>
      <c r="DK7" s="27">
        <v>0</v>
      </c>
      <c r="DL7" s="27">
        <v>0</v>
      </c>
      <c r="DM7" s="27">
        <f>SUM(DE7:DL7)</f>
        <v>0</v>
      </c>
      <c r="DN7" s="27">
        <v>0</v>
      </c>
      <c r="DO7" s="27">
        <v>0</v>
      </c>
      <c r="DP7" s="27">
        <v>0</v>
      </c>
      <c r="DQ7" s="27">
        <v>0</v>
      </c>
      <c r="DR7" s="27">
        <v>0</v>
      </c>
      <c r="DS7" s="27">
        <v>0</v>
      </c>
      <c r="DT7" s="27">
        <v>0</v>
      </c>
      <c r="DU7" s="29">
        <v>0</v>
      </c>
      <c r="DV7" s="26">
        <v>0</v>
      </c>
      <c r="DW7" s="27">
        <v>0</v>
      </c>
      <c r="DX7" s="27">
        <v>0</v>
      </c>
      <c r="DY7" s="27">
        <v>0</v>
      </c>
      <c r="DZ7" s="27">
        <v>0</v>
      </c>
      <c r="EA7" s="27">
        <v>0</v>
      </c>
      <c r="EB7" s="27">
        <v>0</v>
      </c>
      <c r="EC7" s="27">
        <v>0</v>
      </c>
      <c r="ED7" s="27">
        <v>0</v>
      </c>
      <c r="EE7" s="27">
        <v>0</v>
      </c>
      <c r="EF7" s="27">
        <v>0</v>
      </c>
      <c r="EG7" s="27">
        <f>SUM(DY7:EF7)</f>
        <v>0</v>
      </c>
      <c r="EH7" s="27">
        <v>0</v>
      </c>
      <c r="EI7" s="27">
        <v>0</v>
      </c>
      <c r="EJ7" s="27">
        <v>0</v>
      </c>
      <c r="EK7" s="31">
        <v>0</v>
      </c>
      <c r="EL7" s="31">
        <v>0</v>
      </c>
      <c r="EM7" s="31">
        <v>0</v>
      </c>
      <c r="EN7" s="27">
        <v>0</v>
      </c>
      <c r="EO7" s="29">
        <v>0</v>
      </c>
      <c r="EP7" s="26">
        <v>0</v>
      </c>
      <c r="EQ7" s="27">
        <v>0</v>
      </c>
      <c r="ER7" s="27">
        <v>0</v>
      </c>
      <c r="ES7" s="27">
        <v>0</v>
      </c>
      <c r="ET7" s="27">
        <v>0</v>
      </c>
      <c r="EU7" s="27">
        <v>0</v>
      </c>
      <c r="EV7" s="27">
        <v>0</v>
      </c>
      <c r="EW7" s="27">
        <v>0</v>
      </c>
      <c r="EX7" s="27">
        <v>0</v>
      </c>
      <c r="EY7" s="27">
        <v>0</v>
      </c>
      <c r="EZ7" s="27">
        <v>0</v>
      </c>
      <c r="FA7" s="27">
        <f>SUM(ES7:EZ7)</f>
        <v>0</v>
      </c>
      <c r="FB7" s="27">
        <v>0</v>
      </c>
      <c r="FC7" s="27">
        <v>0</v>
      </c>
      <c r="FD7" s="27">
        <v>0</v>
      </c>
      <c r="FE7" s="27">
        <v>0</v>
      </c>
      <c r="FF7" s="27">
        <v>0</v>
      </c>
      <c r="FG7" s="27">
        <v>0</v>
      </c>
      <c r="FH7" s="27">
        <v>0</v>
      </c>
      <c r="FI7" s="29">
        <v>0</v>
      </c>
    </row>
    <row r="8" spans="2:165" x14ac:dyDescent="0.25">
      <c r="B8" s="72"/>
      <c r="C8" s="24">
        <v>17394</v>
      </c>
      <c r="D8" s="25" t="s">
        <v>33</v>
      </c>
      <c r="E8" s="69"/>
      <c r="F8" s="26">
        <f>VLOOKUP(C8,[1]GENERO!A$5:C$27,3,)</f>
        <v>7</v>
      </c>
      <c r="G8" s="27">
        <f>VLOOKUP(C8,[1]GENERO!A$5:D$27,4,)</f>
        <v>4</v>
      </c>
      <c r="H8" s="27">
        <f t="shared" ref="H8:H31" si="1">SUM(F8:G8)</f>
        <v>11</v>
      </c>
      <c r="I8" s="27">
        <v>0</v>
      </c>
      <c r="J8" s="27">
        <v>0</v>
      </c>
      <c r="K8" s="27">
        <v>0</v>
      </c>
      <c r="L8" s="27">
        <v>3</v>
      </c>
      <c r="M8" s="27">
        <v>3</v>
      </c>
      <c r="N8" s="27">
        <v>0</v>
      </c>
      <c r="O8" s="27">
        <v>3</v>
      </c>
      <c r="P8" s="27">
        <v>2</v>
      </c>
      <c r="Q8" s="28">
        <f>SUM(I8:P8)</f>
        <v>11</v>
      </c>
      <c r="R8" s="26">
        <v>1</v>
      </c>
      <c r="S8" s="27">
        <v>0</v>
      </c>
      <c r="T8" s="29">
        <v>0</v>
      </c>
      <c r="U8" s="26">
        <f>VLOOKUP(C8,[1]ESTRATO!A$5:C$27,3,)</f>
        <v>0</v>
      </c>
      <c r="V8" s="27">
        <f>VLOOKUP(C8,[1]ESTRATO!A$5:D$27,4,FALSE)</f>
        <v>10</v>
      </c>
      <c r="W8" s="27">
        <f>VLOOKUP(C8,[1]ESTRATO!A$5:E$27,5,FALSE)</f>
        <v>1</v>
      </c>
      <c r="X8" s="27">
        <f>VLOOKUP(C8,[1]ESTRATO!A$5:F$27,6,FALSE)</f>
        <v>0</v>
      </c>
      <c r="Y8" s="29">
        <v>0</v>
      </c>
      <c r="Z8" s="26">
        <f>VLOOKUP(C8,[2]GENERO!A$5:C$27,3,)</f>
        <v>9</v>
      </c>
      <c r="AA8" s="27">
        <f>VLOOKUP(C8,[2]GENERO!A$5:D$27,4,)</f>
        <v>6</v>
      </c>
      <c r="AB8" s="27">
        <f>SUM(Z8:AA8)</f>
        <v>15</v>
      </c>
      <c r="AC8" s="27">
        <v>0</v>
      </c>
      <c r="AD8" s="27">
        <v>0</v>
      </c>
      <c r="AE8" s="27">
        <v>0</v>
      </c>
      <c r="AF8" s="27">
        <v>1</v>
      </c>
      <c r="AG8" s="27">
        <v>3</v>
      </c>
      <c r="AH8" s="27">
        <v>8</v>
      </c>
      <c r="AI8" s="27">
        <v>2</v>
      </c>
      <c r="AJ8" s="27">
        <v>1</v>
      </c>
      <c r="AK8" s="29">
        <f t="shared" ref="AK8:AK52" si="2">SUM(AC8:AJ8)</f>
        <v>15</v>
      </c>
      <c r="AL8" s="26">
        <v>0</v>
      </c>
      <c r="AM8" s="27">
        <v>0</v>
      </c>
      <c r="AN8" s="29">
        <v>0</v>
      </c>
      <c r="AO8" s="30">
        <f>VLOOKUP(C8,[2]ESTRATO!A$5:C$27,3,FALSE)</f>
        <v>1</v>
      </c>
      <c r="AP8" s="31">
        <f>VLOOKUP(C8,[2]ESTRATO!A$5:D$27,4,FALSE)</f>
        <v>10</v>
      </c>
      <c r="AQ8" s="31">
        <f>VLOOKUP(C8,[2]ESTRATO!A$5:E$27,5,FALSE)</f>
        <v>4</v>
      </c>
      <c r="AR8" s="27">
        <f>VLOOKUP(C8,[2]ESTRATO!A$5:F$27,6,FALSE)</f>
        <v>0</v>
      </c>
      <c r="AS8" s="29">
        <f>VLOOKUP(C8,[2]ESTRATO!A$5:G$27,7,FALSE)</f>
        <v>0</v>
      </c>
      <c r="AT8" s="32">
        <f>VLOOKUP(C8,[3]GENERO!A$5:D$26,4,FALSE)</f>
        <v>3</v>
      </c>
      <c r="AU8" s="27">
        <f>VLOOKUP(C8,[3]GENERO!A$5:C$26,3,FALSE)</f>
        <v>0</v>
      </c>
      <c r="AV8" s="27">
        <f t="shared" ref="AV8:AV52" si="3">+AT8+AU8</f>
        <v>3</v>
      </c>
      <c r="AW8" s="27">
        <v>0</v>
      </c>
      <c r="AX8" s="27">
        <v>0</v>
      </c>
      <c r="AY8" s="27">
        <v>0</v>
      </c>
      <c r="AZ8" s="27">
        <v>1</v>
      </c>
      <c r="BA8" s="27">
        <v>1</v>
      </c>
      <c r="BB8" s="27">
        <v>1</v>
      </c>
      <c r="BC8" s="27">
        <v>0</v>
      </c>
      <c r="BD8" s="27">
        <v>0</v>
      </c>
      <c r="BE8" s="27">
        <f>SUM(AW8:BD8)</f>
        <v>3</v>
      </c>
      <c r="BF8" s="27">
        <v>0</v>
      </c>
      <c r="BG8" s="27">
        <v>0</v>
      </c>
      <c r="BH8" s="27">
        <v>0</v>
      </c>
      <c r="BI8" s="31">
        <f>VLOOKUP(C8,[3]ESTRATO!A$5:C$26,3,FALSE)</f>
        <v>0</v>
      </c>
      <c r="BJ8" s="31">
        <f>VLOOKUP(C8,[3]ESTRATO!A$5:D$26,4,FALSE)</f>
        <v>3</v>
      </c>
      <c r="BK8" s="31">
        <f>VLOOKUP(C8,[3]ESTRATO!A$5:E$26,5,FALSE)</f>
        <v>0</v>
      </c>
      <c r="BL8" s="27">
        <f>VLOOKUP(C8,[3]ESTRATO!A$5:F$26,6,FALSE)</f>
        <v>0</v>
      </c>
      <c r="BM8" s="28">
        <f>VLOOKUP(C8,[3]ESTRATO!A$5:G$26,7,FALSE)</f>
        <v>0</v>
      </c>
      <c r="BN8" s="26">
        <f>VLOOKUP(C8,[4]genero!A$5:C$28,3,FALSE)</f>
        <v>13</v>
      </c>
      <c r="BO8" s="27">
        <f>VLOOKUP(C8,[4]genero!A$5:D$27,4,FALSE)</f>
        <v>5</v>
      </c>
      <c r="BP8" s="27">
        <f t="shared" ref="BP8:BP52" si="4">+BN8+BO8</f>
        <v>18</v>
      </c>
      <c r="BQ8" s="27">
        <v>0</v>
      </c>
      <c r="BR8" s="27">
        <v>0</v>
      </c>
      <c r="BS8" s="27">
        <v>0</v>
      </c>
      <c r="BT8" s="27">
        <v>1</v>
      </c>
      <c r="BU8" s="27">
        <v>4</v>
      </c>
      <c r="BV8" s="27">
        <v>10</v>
      </c>
      <c r="BW8" s="27">
        <v>2</v>
      </c>
      <c r="BX8" s="27">
        <v>1</v>
      </c>
      <c r="BY8" s="27">
        <f>SUM(BQ8:BX8)</f>
        <v>18</v>
      </c>
      <c r="BZ8" s="27">
        <v>1</v>
      </c>
      <c r="CA8" s="27">
        <v>0</v>
      </c>
      <c r="CB8" s="27">
        <v>0</v>
      </c>
      <c r="CC8" s="27">
        <f>VLOOKUP(C8,[4]genero!A$5:C$28,3,FALSE)</f>
        <v>13</v>
      </c>
      <c r="CD8" s="27">
        <f>VLOOKUP(C8,[4]genero!A$5:D$28,4,FALSE)</f>
        <v>5</v>
      </c>
      <c r="CE8" s="27">
        <f>VLOOKUP(C8,[4]genero!A$5:E$28,5,FALSE)</f>
        <v>3</v>
      </c>
      <c r="CF8" s="27">
        <f>VLOOKUP(C8,[4]genero!A$5:F$28,6,FALSE)</f>
        <v>18</v>
      </c>
      <c r="CG8" s="29">
        <v>0</v>
      </c>
      <c r="CH8" s="26">
        <f>VLOOKUP(C8,[5]genero!A$5:C$29,3,FALSE)</f>
        <v>9</v>
      </c>
      <c r="CI8" s="27">
        <f>VLOOKUP(C8,[5]genero!A$5:D$29,4,FALSE)</f>
        <v>4</v>
      </c>
      <c r="CJ8" s="27">
        <f>SUM(CH8:CI8)</f>
        <v>13</v>
      </c>
      <c r="CK8" s="27">
        <v>0</v>
      </c>
      <c r="CL8" s="27">
        <v>0</v>
      </c>
      <c r="CM8" s="27">
        <v>0</v>
      </c>
      <c r="CN8" s="27">
        <v>3</v>
      </c>
      <c r="CO8" s="27">
        <v>3</v>
      </c>
      <c r="CP8" s="27">
        <v>2</v>
      </c>
      <c r="CQ8" s="27">
        <v>2</v>
      </c>
      <c r="CR8" s="27">
        <v>3</v>
      </c>
      <c r="CS8" s="27">
        <f t="shared" ref="CS8:CS52" si="5">SUM(CK8:CR8)</f>
        <v>13</v>
      </c>
      <c r="CT8" s="27">
        <v>0</v>
      </c>
      <c r="CU8" s="27">
        <v>0</v>
      </c>
      <c r="CV8" s="27">
        <v>0</v>
      </c>
      <c r="CW8" s="27">
        <f>VLOOKUP(C8,[5]estrato!A$5:C$29,3,FALSE)</f>
        <v>9</v>
      </c>
      <c r="CX8" s="27">
        <f>VLOOKUP(C8,[5]estrato!A$5:D$29,4,FALSE)</f>
        <v>4</v>
      </c>
      <c r="CY8" s="27">
        <f>VLOOKUP(C8,[5]estrato!A$5:E$29,5,FALSE)</f>
        <v>0</v>
      </c>
      <c r="CZ8" s="27">
        <f>VLOOKUP(C8,[5]estrato!A$5:F$29,6,FALSE)</f>
        <v>0</v>
      </c>
      <c r="DA8" s="29">
        <v>0</v>
      </c>
      <c r="DB8" s="26">
        <f>VLOOKUP(C8,[6]genero!A$5:C$28,3,FALSE)</f>
        <v>4</v>
      </c>
      <c r="DC8" s="27">
        <f>VLOOKUP(C8,[6]genero!A$5:D$28,4,FALSE)</f>
        <v>1</v>
      </c>
      <c r="DD8" s="27">
        <f t="shared" ref="DD8:DD50" si="6">SUM(DB8:DC8)</f>
        <v>5</v>
      </c>
      <c r="DE8" s="27">
        <v>0</v>
      </c>
      <c r="DF8" s="27">
        <v>0</v>
      </c>
      <c r="DG8" s="27">
        <v>0</v>
      </c>
      <c r="DH8" s="27">
        <v>0</v>
      </c>
      <c r="DI8" s="27">
        <v>2</v>
      </c>
      <c r="DJ8" s="27">
        <v>2</v>
      </c>
      <c r="DK8" s="27">
        <v>1</v>
      </c>
      <c r="DL8" s="27">
        <v>0</v>
      </c>
      <c r="DM8" s="33">
        <f t="shared" ref="DM8:DM52" si="7">SUM(DE8:DL8)</f>
        <v>5</v>
      </c>
      <c r="DN8" s="27">
        <f>VLOOKUP(C8,[6]comunidad!A$5:D$28,4,FALSE)</f>
        <v>0</v>
      </c>
      <c r="DO8" s="27">
        <f>VLOOKUP(C8,[6]comunidad!A$5:E$28,5,FALSE)</f>
        <v>0</v>
      </c>
      <c r="DP8" s="27">
        <v>0</v>
      </c>
      <c r="DQ8" s="27">
        <f>VLOOKUP(C8,[6]estrato!A$5:C$28,3,FALSE)</f>
        <v>1</v>
      </c>
      <c r="DR8" s="27">
        <f>VLOOKUP(C8,[6]estrato!A$5:D$28,4,FALSE)</f>
        <v>4</v>
      </c>
      <c r="DS8" s="27">
        <f>VLOOKUP(C8,[6]estrato!A$5:E$28,5,FALSE)</f>
        <v>0</v>
      </c>
      <c r="DT8" s="27">
        <f>VLOOKUP(C8,[6]estrato!A$5:F$28,6,FALSE)</f>
        <v>0</v>
      </c>
      <c r="DU8" s="29">
        <f>VLOOKUP(C8,[6]estrato!A$5:G$28,7,FALSE)</f>
        <v>0</v>
      </c>
      <c r="DV8" s="26">
        <f>VLOOKUP(C8,[7]genero!A$5:C$30,3,FALSE)</f>
        <v>0</v>
      </c>
      <c r="DW8" s="27">
        <f>VLOOKUP(C8,[7]genero!A$5:D$30,4,FALSE)</f>
        <v>1</v>
      </c>
      <c r="DX8" s="27">
        <f t="shared" ref="DX8:DX50" si="8">SUM(DV8:DW8)</f>
        <v>1</v>
      </c>
      <c r="DY8" s="27">
        <v>0</v>
      </c>
      <c r="DZ8" s="27">
        <v>0</v>
      </c>
      <c r="EA8" s="27">
        <v>0</v>
      </c>
      <c r="EB8" s="27">
        <v>0</v>
      </c>
      <c r="EC8" s="27">
        <v>0</v>
      </c>
      <c r="ED8" s="27">
        <v>0</v>
      </c>
      <c r="EE8" s="27">
        <v>0</v>
      </c>
      <c r="EF8" s="27">
        <v>1</v>
      </c>
      <c r="EG8" s="27">
        <f t="shared" ref="EG8:EG52" si="9">SUM(DY8:EF8)</f>
        <v>1</v>
      </c>
      <c r="EH8" s="27">
        <f>VLOOKUP(C8,[7]poblacion!A$5:D$30,4,)</f>
        <v>0</v>
      </c>
      <c r="EI8" s="27">
        <v>0</v>
      </c>
      <c r="EJ8" s="27">
        <f>VLOOKUP(C8,[7]poblacion!A$5:E$30,5,)</f>
        <v>0</v>
      </c>
      <c r="EK8" s="31">
        <f>VLOOKUP(C8,[7]estrato!A$5:C$30,3,FALSE)</f>
        <v>1</v>
      </c>
      <c r="EL8" s="31">
        <f>VLOOKUP(C8,[7]estrato!A$5:D$30,4,FALSE)</f>
        <v>0</v>
      </c>
      <c r="EM8" s="31">
        <f>VLOOKUP(C8,[7]estrato!A$5:E$30,5,FALSE)</f>
        <v>0</v>
      </c>
      <c r="EN8" s="27">
        <f>VLOOKUP(C8,[7]estrato!A$5:F$30,6,FALSE)</f>
        <v>0</v>
      </c>
      <c r="EO8" s="29">
        <f>VLOOKUP(C8,[7]estrato!A$5:G$30,7,)</f>
        <v>0</v>
      </c>
      <c r="EP8" s="26">
        <v>0</v>
      </c>
      <c r="EQ8" s="27">
        <v>0</v>
      </c>
      <c r="ER8" s="27">
        <v>0</v>
      </c>
      <c r="ES8" s="27">
        <v>0</v>
      </c>
      <c r="ET8" s="27">
        <v>0</v>
      </c>
      <c r="EU8" s="27">
        <v>0</v>
      </c>
      <c r="EV8" s="27">
        <v>0</v>
      </c>
      <c r="EW8" s="27">
        <v>0</v>
      </c>
      <c r="EX8" s="27">
        <v>0</v>
      </c>
      <c r="EY8" s="27">
        <v>0</v>
      </c>
      <c r="EZ8" s="27">
        <v>0</v>
      </c>
      <c r="FA8" s="27">
        <f t="shared" ref="FA8:FA52" si="10">SUM(ES8:EZ8)</f>
        <v>0</v>
      </c>
      <c r="FB8" s="27">
        <v>0</v>
      </c>
      <c r="FC8" s="27">
        <v>0</v>
      </c>
      <c r="FD8" s="27">
        <v>0</v>
      </c>
      <c r="FE8" s="27">
        <v>0</v>
      </c>
      <c r="FF8" s="27">
        <v>0</v>
      </c>
      <c r="FG8" s="27">
        <v>0</v>
      </c>
      <c r="FH8" s="27">
        <v>0</v>
      </c>
      <c r="FI8" s="29">
        <v>0</v>
      </c>
    </row>
    <row r="9" spans="2:165" x14ac:dyDescent="0.25">
      <c r="B9" s="72"/>
      <c r="C9" s="24">
        <v>791</v>
      </c>
      <c r="D9" s="25" t="s">
        <v>34</v>
      </c>
      <c r="E9" s="69"/>
      <c r="F9" s="26">
        <f>VLOOKUP(C9,[1]GENERO!A$5:C$27,3,)</f>
        <v>10</v>
      </c>
      <c r="G9" s="27">
        <f>VLOOKUP(C9,[1]GENERO!A$5:D$27,4,)</f>
        <v>7</v>
      </c>
      <c r="H9" s="27">
        <f t="shared" si="1"/>
        <v>17</v>
      </c>
      <c r="I9" s="27">
        <v>0</v>
      </c>
      <c r="J9" s="27">
        <v>0</v>
      </c>
      <c r="K9" s="27">
        <v>0</v>
      </c>
      <c r="L9" s="27">
        <v>8</v>
      </c>
      <c r="M9" s="27">
        <v>7</v>
      </c>
      <c r="N9" s="27">
        <v>1</v>
      </c>
      <c r="O9" s="27">
        <v>0</v>
      </c>
      <c r="P9" s="27">
        <v>1</v>
      </c>
      <c r="Q9" s="28">
        <f>SUM(K9:P9)</f>
        <v>17</v>
      </c>
      <c r="R9" s="26">
        <v>0</v>
      </c>
      <c r="S9" s="27">
        <v>0</v>
      </c>
      <c r="T9" s="29">
        <v>0</v>
      </c>
      <c r="U9" s="26">
        <f>VLOOKUP(C9,[1]ESTRATO!A$5:C$27,3,)</f>
        <v>4</v>
      </c>
      <c r="V9" s="27">
        <f>VLOOKUP(C9,[1]ESTRATO!A$5:D$27,4,FALSE)</f>
        <v>12</v>
      </c>
      <c r="W9" s="27">
        <f>VLOOKUP(C9,[1]ESTRATO!A$5:E$27,5,FALSE)</f>
        <v>1</v>
      </c>
      <c r="X9" s="27">
        <f>VLOOKUP(C9,[1]ESTRATO!A$5:F$27,6,FALSE)</f>
        <v>0</v>
      </c>
      <c r="Y9" s="29">
        <v>0</v>
      </c>
      <c r="Z9" s="26">
        <f>VLOOKUP(C9,[2]GENERO!A$5:C$27,3,)</f>
        <v>25</v>
      </c>
      <c r="AA9" s="27">
        <f>VLOOKUP(C9,[2]GENERO!A$5:D$27,4,)</f>
        <v>16</v>
      </c>
      <c r="AB9" s="27">
        <f t="shared" ref="AB9:AB52" si="11">SUM(Z9:AA9)</f>
        <v>41</v>
      </c>
      <c r="AC9" s="27">
        <v>0</v>
      </c>
      <c r="AD9" s="27">
        <v>0</v>
      </c>
      <c r="AE9" s="27">
        <v>0</v>
      </c>
      <c r="AF9" s="27">
        <v>16</v>
      </c>
      <c r="AG9" s="27">
        <v>17</v>
      </c>
      <c r="AH9" s="27">
        <v>5</v>
      </c>
      <c r="AI9" s="27">
        <v>2</v>
      </c>
      <c r="AJ9" s="27">
        <v>1</v>
      </c>
      <c r="AK9" s="29">
        <f t="shared" si="2"/>
        <v>41</v>
      </c>
      <c r="AL9" s="26">
        <v>0</v>
      </c>
      <c r="AM9" s="27">
        <v>0</v>
      </c>
      <c r="AN9" s="29">
        <v>1</v>
      </c>
      <c r="AO9" s="30">
        <f>VLOOKUP(C9,[2]ESTRATO!A$5:C$27,3,FALSE)</f>
        <v>12</v>
      </c>
      <c r="AP9" s="31">
        <f>VLOOKUP(C9,[2]ESTRATO!A$5:D$27,4,FALSE)</f>
        <v>17</v>
      </c>
      <c r="AQ9" s="31">
        <f>VLOOKUP(C9,[2]ESTRATO!A$5:E$27,5,FALSE)</f>
        <v>10</v>
      </c>
      <c r="AR9" s="27">
        <f>VLOOKUP(C9,[2]ESTRATO!A$5:F$27,6,FALSE)</f>
        <v>2</v>
      </c>
      <c r="AS9" s="29">
        <f>VLOOKUP(C9,[2]ESTRATO!A$5:G$27,7,FALSE)</f>
        <v>0</v>
      </c>
      <c r="AT9" s="32">
        <f>VLOOKUP(C9,[3]GENERO!A$5:D$26,4,FALSE)</f>
        <v>12</v>
      </c>
      <c r="AU9" s="27">
        <f>VLOOKUP(C9,[3]GENERO!A$5:C$26,3,FALSE)</f>
        <v>8</v>
      </c>
      <c r="AV9" s="27">
        <f t="shared" si="3"/>
        <v>20</v>
      </c>
      <c r="AW9" s="27">
        <v>0</v>
      </c>
      <c r="AX9" s="27">
        <v>0</v>
      </c>
      <c r="AY9" s="27">
        <v>0</v>
      </c>
      <c r="AZ9" s="27">
        <v>10</v>
      </c>
      <c r="BA9" s="27">
        <v>5</v>
      </c>
      <c r="BB9" s="27">
        <v>2</v>
      </c>
      <c r="BC9" s="27">
        <v>2</v>
      </c>
      <c r="BD9" s="27">
        <v>1</v>
      </c>
      <c r="BE9" s="27">
        <f t="shared" ref="BE9:BE52" si="12">SUM(AW9:BD9)</f>
        <v>20</v>
      </c>
      <c r="BF9" s="27">
        <v>0</v>
      </c>
      <c r="BG9" s="27">
        <v>0</v>
      </c>
      <c r="BH9" s="27">
        <v>0</v>
      </c>
      <c r="BI9" s="31">
        <f>VLOOKUP(C9,[3]ESTRATO!A$5:C$26,3,FALSE)</f>
        <v>7</v>
      </c>
      <c r="BJ9" s="31">
        <f>VLOOKUP(C9,[3]ESTRATO!A$5:D$26,4,FALSE)</f>
        <v>9</v>
      </c>
      <c r="BK9" s="31">
        <f>VLOOKUP(C9,[3]ESTRATO!A$5:E$26,5,FALSE)</f>
        <v>3</v>
      </c>
      <c r="BL9" s="27">
        <f>VLOOKUP(C9,[3]ESTRATO!A$5:F$26,6,FALSE)</f>
        <v>1</v>
      </c>
      <c r="BM9" s="28">
        <f>VLOOKUP(C9,[3]ESTRATO!A$5:G$26,7,FALSE)</f>
        <v>0</v>
      </c>
      <c r="BN9" s="26">
        <f>VLOOKUP(C9,[4]genero!A$5:C$28,3,FALSE)</f>
        <v>32</v>
      </c>
      <c r="BO9" s="27">
        <f>VLOOKUP(C9,[4]genero!A$5:D$27,4,FALSE)</f>
        <v>13</v>
      </c>
      <c r="BP9" s="27">
        <f t="shared" si="4"/>
        <v>45</v>
      </c>
      <c r="BQ9" s="27">
        <v>0</v>
      </c>
      <c r="BR9" s="27">
        <v>0</v>
      </c>
      <c r="BS9" s="27">
        <v>0</v>
      </c>
      <c r="BT9" s="27">
        <v>21</v>
      </c>
      <c r="BU9" s="27">
        <v>12</v>
      </c>
      <c r="BV9" s="27">
        <v>6</v>
      </c>
      <c r="BW9" s="27">
        <v>3</v>
      </c>
      <c r="BX9" s="27">
        <v>3</v>
      </c>
      <c r="BY9" s="27">
        <f t="shared" ref="BY9:BY52" si="13">SUM(BQ9:BX9)</f>
        <v>45</v>
      </c>
      <c r="BZ9" s="27">
        <v>0</v>
      </c>
      <c r="CA9" s="27">
        <v>0</v>
      </c>
      <c r="CB9" s="27">
        <v>0</v>
      </c>
      <c r="CC9" s="27">
        <f>VLOOKUP(C9,[4]genero!A$5:C$28,3,FALSE)</f>
        <v>32</v>
      </c>
      <c r="CD9" s="27">
        <f>VLOOKUP(C9,[4]genero!A$5:D$28,4,FALSE)</f>
        <v>13</v>
      </c>
      <c r="CE9" s="27">
        <f>VLOOKUP(C9,[4]genero!A$5:E$28,5,FALSE)</f>
        <v>7</v>
      </c>
      <c r="CF9" s="27">
        <f>VLOOKUP(C9,[4]genero!A$5:F$28,6,FALSE)</f>
        <v>45</v>
      </c>
      <c r="CG9" s="29">
        <v>0</v>
      </c>
      <c r="CH9" s="26">
        <f>VLOOKUP(C9,[5]genero!A$5:C$29,3,FALSE)</f>
        <v>19</v>
      </c>
      <c r="CI9" s="27">
        <f>VLOOKUP(C9,[5]genero!A$5:D$29,4,FALSE)</f>
        <v>10</v>
      </c>
      <c r="CJ9" s="27">
        <f t="shared" ref="CJ9:CJ50" si="14">SUM(CH9:CI9)</f>
        <v>29</v>
      </c>
      <c r="CK9" s="27">
        <v>0</v>
      </c>
      <c r="CL9" s="27">
        <v>0</v>
      </c>
      <c r="CM9" s="27">
        <v>0</v>
      </c>
      <c r="CN9" s="27">
        <v>13</v>
      </c>
      <c r="CO9" s="27">
        <v>7</v>
      </c>
      <c r="CP9" s="27">
        <v>7</v>
      </c>
      <c r="CQ9" s="27">
        <v>2</v>
      </c>
      <c r="CR9" s="27">
        <v>0</v>
      </c>
      <c r="CS9" s="27">
        <f t="shared" si="5"/>
        <v>29</v>
      </c>
      <c r="CT9" s="27">
        <v>0</v>
      </c>
      <c r="CU9" s="27">
        <v>0</v>
      </c>
      <c r="CV9" s="27">
        <v>0</v>
      </c>
      <c r="CW9" s="27">
        <f>VLOOKUP(C9,[5]estrato!A$5:C$29,3,FALSE)</f>
        <v>12</v>
      </c>
      <c r="CX9" s="27">
        <f>VLOOKUP(C9,[5]estrato!A$5:D$29,4,FALSE)</f>
        <v>10</v>
      </c>
      <c r="CY9" s="27">
        <f>VLOOKUP(C9,[5]estrato!A$5:E$29,5,FALSE)</f>
        <v>6</v>
      </c>
      <c r="CZ9" s="27">
        <f>VLOOKUP(C9,[5]estrato!A$5:F$29,6,FALSE)</f>
        <v>1</v>
      </c>
      <c r="DA9" s="29">
        <v>0</v>
      </c>
      <c r="DB9" s="26">
        <f>VLOOKUP(C9,[6]genero!A$5:C$28,3,FALSE)</f>
        <v>16</v>
      </c>
      <c r="DC9" s="27">
        <f>VLOOKUP(C9,[6]genero!A$5:D$28,4,FALSE)</f>
        <v>12</v>
      </c>
      <c r="DD9" s="27">
        <f t="shared" si="6"/>
        <v>28</v>
      </c>
      <c r="DE9" s="27">
        <v>0</v>
      </c>
      <c r="DF9" s="27">
        <v>0</v>
      </c>
      <c r="DG9" s="27">
        <v>0</v>
      </c>
      <c r="DH9" s="27">
        <v>14</v>
      </c>
      <c r="DI9" s="27">
        <v>7</v>
      </c>
      <c r="DJ9" s="27">
        <v>3</v>
      </c>
      <c r="DK9" s="27">
        <v>1</v>
      </c>
      <c r="DL9" s="27">
        <v>3</v>
      </c>
      <c r="DM9" s="33">
        <f t="shared" si="7"/>
        <v>28</v>
      </c>
      <c r="DN9" s="27">
        <f>VLOOKUP(C9,[6]comunidad!A$5:D$28,4,FALSE)</f>
        <v>0</v>
      </c>
      <c r="DO9" s="27">
        <f>VLOOKUP(C9,[6]comunidad!A$5:E$28,5,FALSE)</f>
        <v>0</v>
      </c>
      <c r="DP9" s="27">
        <v>0</v>
      </c>
      <c r="DQ9" s="27">
        <f>VLOOKUP(C9,[6]estrato!A$5:C$28,3,FALSE)</f>
        <v>10</v>
      </c>
      <c r="DR9" s="27">
        <f>VLOOKUP(C9,[6]estrato!A$5:D$28,4,FALSE)</f>
        <v>8</v>
      </c>
      <c r="DS9" s="27">
        <f>VLOOKUP(C9,[6]estrato!A$5:E$28,5,FALSE)</f>
        <v>9</v>
      </c>
      <c r="DT9" s="27">
        <f>VLOOKUP(C9,[6]estrato!A$5:F$28,6,FALSE)</f>
        <v>1</v>
      </c>
      <c r="DU9" s="29">
        <f>VLOOKUP(C9,[6]estrato!A$5:G$28,7,FALSE)</f>
        <v>0</v>
      </c>
      <c r="DV9" s="26">
        <f>VLOOKUP(C9,[7]genero!A$5:C$30,3,FALSE)</f>
        <v>24</v>
      </c>
      <c r="DW9" s="27">
        <f>VLOOKUP(C9,[7]genero!A$5:D$30,4,FALSE)</f>
        <v>15</v>
      </c>
      <c r="DX9" s="27">
        <f t="shared" si="8"/>
        <v>39</v>
      </c>
      <c r="DY9" s="27">
        <v>0</v>
      </c>
      <c r="DZ9" s="27">
        <v>0</v>
      </c>
      <c r="EA9" s="27">
        <v>0</v>
      </c>
      <c r="EB9" s="27">
        <v>16</v>
      </c>
      <c r="EC9" s="27">
        <v>13</v>
      </c>
      <c r="ED9" s="27">
        <v>6</v>
      </c>
      <c r="EE9" s="27">
        <v>3</v>
      </c>
      <c r="EF9" s="27">
        <v>1</v>
      </c>
      <c r="EG9" s="27">
        <f t="shared" si="9"/>
        <v>39</v>
      </c>
      <c r="EH9" s="27">
        <f>VLOOKUP(C9,[7]poblacion!A$5:D$30,4,)</f>
        <v>5</v>
      </c>
      <c r="EI9" s="27">
        <v>0</v>
      </c>
      <c r="EJ9" s="27">
        <f>VLOOKUP(C9,[7]poblacion!A$5:E$30,5,)</f>
        <v>0</v>
      </c>
      <c r="EK9" s="31">
        <f>VLOOKUP(C9,[7]estrato!A$5:C$30,3,FALSE)</f>
        <v>15</v>
      </c>
      <c r="EL9" s="31">
        <f>VLOOKUP(C9,[7]estrato!A$5:D$30,4,FALSE)</f>
        <v>21</v>
      </c>
      <c r="EM9" s="31">
        <f>VLOOKUP(C9,[7]estrato!A$5:E$30,5,FALSE)</f>
        <v>3</v>
      </c>
      <c r="EN9" s="27">
        <f>VLOOKUP(C9,[7]estrato!A$5:F$30,6,FALSE)</f>
        <v>0</v>
      </c>
      <c r="EO9" s="29">
        <f>VLOOKUP(C9,[7]estrato!A$5:G$30,7,)</f>
        <v>0</v>
      </c>
      <c r="EP9" s="26">
        <f>VLOOKUP(C9,[8]genero!A$5:C$33,3,)</f>
        <v>31</v>
      </c>
      <c r="EQ9" s="27">
        <f>VLOOKUP(C9,[8]genero!A$5:D$33,4,)</f>
        <v>25</v>
      </c>
      <c r="ER9" s="27">
        <f t="shared" ref="ER9:ER50" si="15">SUM(EP9:EQ9)</f>
        <v>56</v>
      </c>
      <c r="ES9" s="27">
        <v>0</v>
      </c>
      <c r="ET9" s="27">
        <v>0</v>
      </c>
      <c r="EU9" s="27">
        <v>0</v>
      </c>
      <c r="EV9" s="27">
        <v>30</v>
      </c>
      <c r="EW9" s="27">
        <v>17</v>
      </c>
      <c r="EX9" s="27">
        <v>4</v>
      </c>
      <c r="EY9" s="27">
        <v>4</v>
      </c>
      <c r="EZ9" s="27">
        <v>1</v>
      </c>
      <c r="FA9" s="27">
        <f t="shared" si="10"/>
        <v>56</v>
      </c>
      <c r="FB9" s="27">
        <f>VLOOKUP(C9,[8]comunidades!A$5:D$33,4,)</f>
        <v>6</v>
      </c>
      <c r="FC9" s="27">
        <f>VLOOKUP(C9,[8]comunidades!A$5:E$33,5,)</f>
        <v>0</v>
      </c>
      <c r="FD9" s="27">
        <f>VLOOKUP(C9,[8]comunidades!A$5:F$33,6,)</f>
        <v>1</v>
      </c>
      <c r="FE9" s="27">
        <f>VLOOKUP(C9,[8]estrato!A$5:C$33,3,)</f>
        <v>20</v>
      </c>
      <c r="FF9" s="27">
        <f>VLOOKUP(C9,[8]estrato!A$5:D$33,4,)</f>
        <v>23</v>
      </c>
      <c r="FG9" s="27">
        <f>VLOOKUP(C9,[8]estrato!A$5:E$33,5,)</f>
        <v>10</v>
      </c>
      <c r="FH9" s="27">
        <f>VLOOKUP(C9,[8]estrato!A$5:F$33,6,)</f>
        <v>3</v>
      </c>
      <c r="FI9" s="29">
        <v>0</v>
      </c>
    </row>
    <row r="10" spans="2:165" x14ac:dyDescent="0.25">
      <c r="B10" s="72"/>
      <c r="C10" s="24">
        <v>101877</v>
      </c>
      <c r="D10" s="25" t="s">
        <v>35</v>
      </c>
      <c r="E10" s="69"/>
      <c r="F10" s="26">
        <v>0</v>
      </c>
      <c r="G10" s="27">
        <v>0</v>
      </c>
      <c r="H10" s="27">
        <f t="shared" si="1"/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8">
        <f t="shared" ref="Q10:Q52" si="16">SUM(I10:P10)</f>
        <v>0</v>
      </c>
      <c r="R10" s="26">
        <v>0</v>
      </c>
      <c r="S10" s="27">
        <v>0</v>
      </c>
      <c r="T10" s="29">
        <v>0</v>
      </c>
      <c r="U10" s="26">
        <v>0</v>
      </c>
      <c r="V10" s="27">
        <v>0</v>
      </c>
      <c r="W10" s="27">
        <v>0</v>
      </c>
      <c r="X10" s="27">
        <v>0</v>
      </c>
      <c r="Y10" s="29">
        <v>0</v>
      </c>
      <c r="Z10" s="26">
        <v>0</v>
      </c>
      <c r="AA10" s="27">
        <v>0</v>
      </c>
      <c r="AB10" s="27">
        <f t="shared" si="11"/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0</v>
      </c>
      <c r="AK10" s="29">
        <f t="shared" si="2"/>
        <v>0</v>
      </c>
      <c r="AL10" s="26">
        <v>0</v>
      </c>
      <c r="AM10" s="27">
        <v>0</v>
      </c>
      <c r="AN10" s="29">
        <v>0</v>
      </c>
      <c r="AO10" s="30">
        <v>0</v>
      </c>
      <c r="AP10" s="31">
        <v>0</v>
      </c>
      <c r="AQ10" s="31">
        <v>0</v>
      </c>
      <c r="AR10" s="27">
        <v>0</v>
      </c>
      <c r="AS10" s="29">
        <v>0</v>
      </c>
      <c r="AT10" s="32">
        <v>0</v>
      </c>
      <c r="AU10" s="27">
        <v>0</v>
      </c>
      <c r="AV10" s="27">
        <f t="shared" si="3"/>
        <v>0</v>
      </c>
      <c r="AW10" s="27">
        <v>0</v>
      </c>
      <c r="AX10" s="27">
        <v>0</v>
      </c>
      <c r="AY10" s="27">
        <v>0</v>
      </c>
      <c r="AZ10" s="27">
        <v>0</v>
      </c>
      <c r="BA10" s="27">
        <v>0</v>
      </c>
      <c r="BB10" s="27">
        <v>0</v>
      </c>
      <c r="BC10" s="27">
        <v>0</v>
      </c>
      <c r="BD10" s="27">
        <v>0</v>
      </c>
      <c r="BE10" s="27">
        <f t="shared" si="12"/>
        <v>0</v>
      </c>
      <c r="BF10" s="27">
        <v>0</v>
      </c>
      <c r="BG10" s="27">
        <v>0</v>
      </c>
      <c r="BH10" s="27">
        <v>0</v>
      </c>
      <c r="BI10" s="31">
        <v>0</v>
      </c>
      <c r="BJ10" s="31">
        <v>0</v>
      </c>
      <c r="BK10" s="31">
        <v>0</v>
      </c>
      <c r="BL10" s="27">
        <v>0</v>
      </c>
      <c r="BM10" s="28">
        <v>0</v>
      </c>
      <c r="BN10" s="26">
        <v>0</v>
      </c>
      <c r="BO10" s="27">
        <v>0</v>
      </c>
      <c r="BP10" s="27">
        <f t="shared" si="4"/>
        <v>0</v>
      </c>
      <c r="BQ10" s="27">
        <v>0</v>
      </c>
      <c r="BR10" s="27">
        <v>0</v>
      </c>
      <c r="BS10" s="27">
        <v>0</v>
      </c>
      <c r="BT10" s="27">
        <v>0</v>
      </c>
      <c r="BU10" s="27">
        <v>0</v>
      </c>
      <c r="BV10" s="27">
        <v>0</v>
      </c>
      <c r="BW10" s="27">
        <v>0</v>
      </c>
      <c r="BX10" s="27">
        <v>0</v>
      </c>
      <c r="BY10" s="27">
        <f t="shared" si="13"/>
        <v>0</v>
      </c>
      <c r="BZ10" s="27">
        <v>0</v>
      </c>
      <c r="CA10" s="27">
        <v>0</v>
      </c>
      <c r="CB10" s="27">
        <v>0</v>
      </c>
      <c r="CC10" s="27">
        <v>0</v>
      </c>
      <c r="CD10" s="27">
        <v>0</v>
      </c>
      <c r="CE10" s="27">
        <v>0</v>
      </c>
      <c r="CF10" s="27">
        <v>0</v>
      </c>
      <c r="CG10" s="29">
        <v>0</v>
      </c>
      <c r="CH10" s="26">
        <f>VLOOKUP(C10,[5]genero!A$5:C$29,3,FALSE)</f>
        <v>6</v>
      </c>
      <c r="CI10" s="27">
        <f>VLOOKUP(C10,[5]genero!A$5:D$29,4,FALSE)</f>
        <v>2</v>
      </c>
      <c r="CJ10" s="27">
        <f t="shared" si="14"/>
        <v>8</v>
      </c>
      <c r="CK10" s="27">
        <v>0</v>
      </c>
      <c r="CL10" s="27">
        <v>0</v>
      </c>
      <c r="CM10" s="27">
        <v>0</v>
      </c>
      <c r="CN10" s="27">
        <v>2</v>
      </c>
      <c r="CO10" s="27">
        <v>3</v>
      </c>
      <c r="CP10" s="27">
        <v>2</v>
      </c>
      <c r="CQ10" s="27">
        <v>0</v>
      </c>
      <c r="CR10" s="27">
        <v>1</v>
      </c>
      <c r="CS10" s="27">
        <f t="shared" si="5"/>
        <v>8</v>
      </c>
      <c r="CT10" s="27">
        <v>0</v>
      </c>
      <c r="CU10" s="27">
        <v>0</v>
      </c>
      <c r="CV10" s="27">
        <v>0</v>
      </c>
      <c r="CW10" s="27">
        <f>VLOOKUP(C10,[5]estrato!A$5:C$29,3,FALSE)</f>
        <v>3</v>
      </c>
      <c r="CX10" s="27">
        <f>VLOOKUP(C10,[5]estrato!A$5:D$29,4,FALSE)</f>
        <v>4</v>
      </c>
      <c r="CY10" s="27">
        <f>VLOOKUP(C10,[5]estrato!A$5:E$29,5,FALSE)</f>
        <v>1</v>
      </c>
      <c r="CZ10" s="27">
        <f>VLOOKUP(C10,[5]estrato!A$5:F$29,6,FALSE)</f>
        <v>0</v>
      </c>
      <c r="DA10" s="29">
        <v>0</v>
      </c>
      <c r="DB10" s="26">
        <f>VLOOKUP(C10,[6]genero!A$5:C$28,3,FALSE)</f>
        <v>13</v>
      </c>
      <c r="DC10" s="27">
        <f>VLOOKUP(C10,[6]genero!A$5:D$28,4,FALSE)</f>
        <v>3</v>
      </c>
      <c r="DD10" s="27">
        <f t="shared" si="6"/>
        <v>16</v>
      </c>
      <c r="DE10" s="27">
        <v>0</v>
      </c>
      <c r="DF10" s="27">
        <v>0</v>
      </c>
      <c r="DG10" s="27">
        <v>0</v>
      </c>
      <c r="DH10" s="27">
        <v>3</v>
      </c>
      <c r="DI10" s="27">
        <v>7</v>
      </c>
      <c r="DJ10" s="27">
        <v>4</v>
      </c>
      <c r="DK10" s="27">
        <v>0</v>
      </c>
      <c r="DL10" s="27">
        <v>2</v>
      </c>
      <c r="DM10" s="33">
        <f t="shared" si="7"/>
        <v>16</v>
      </c>
      <c r="DN10" s="27">
        <f>VLOOKUP(C10,[6]comunidad!A$5:D$28,4,FALSE)</f>
        <v>3</v>
      </c>
      <c r="DO10" s="27">
        <f>VLOOKUP(C10,[6]comunidad!A$5:E$28,5,FALSE)</f>
        <v>0</v>
      </c>
      <c r="DP10" s="27">
        <v>0</v>
      </c>
      <c r="DQ10" s="27">
        <f>VLOOKUP(C10,[6]estrato!A$5:C$28,3,FALSE)</f>
        <v>0</v>
      </c>
      <c r="DR10" s="27">
        <f>VLOOKUP(C10,[6]estrato!A$5:D$28,4,FALSE)</f>
        <v>11</v>
      </c>
      <c r="DS10" s="27">
        <f>VLOOKUP(C10,[6]estrato!A$5:E$28,5,FALSE)</f>
        <v>5</v>
      </c>
      <c r="DT10" s="27">
        <f>VLOOKUP(C10,[6]estrato!A$5:F$28,6,FALSE)</f>
        <v>0</v>
      </c>
      <c r="DU10" s="29">
        <f>VLOOKUP(C10,[6]estrato!A$5:G$28,7,FALSE)</f>
        <v>0</v>
      </c>
      <c r="DV10" s="26">
        <v>0</v>
      </c>
      <c r="DW10" s="27">
        <v>0</v>
      </c>
      <c r="DX10" s="27">
        <v>0</v>
      </c>
      <c r="DY10" s="27">
        <v>0</v>
      </c>
      <c r="DZ10" s="27">
        <v>0</v>
      </c>
      <c r="EA10" s="27">
        <v>0</v>
      </c>
      <c r="EB10" s="27">
        <v>0</v>
      </c>
      <c r="EC10" s="27">
        <v>0</v>
      </c>
      <c r="ED10" s="27">
        <v>0</v>
      </c>
      <c r="EE10" s="27">
        <v>0</v>
      </c>
      <c r="EF10" s="27">
        <v>0</v>
      </c>
      <c r="EG10" s="27">
        <f t="shared" si="9"/>
        <v>0</v>
      </c>
      <c r="EH10" s="27">
        <v>0</v>
      </c>
      <c r="EI10" s="27">
        <v>0</v>
      </c>
      <c r="EJ10" s="27">
        <v>0</v>
      </c>
      <c r="EK10" s="31">
        <v>0</v>
      </c>
      <c r="EL10" s="31">
        <v>0</v>
      </c>
      <c r="EM10" s="31">
        <v>0</v>
      </c>
      <c r="EN10" s="27">
        <v>0</v>
      </c>
      <c r="EO10" s="29">
        <v>0</v>
      </c>
      <c r="EP10" s="26">
        <f>VLOOKUP(C10,[8]genero!A$5:C$33,3,)</f>
        <v>3</v>
      </c>
      <c r="EQ10" s="27">
        <f>VLOOKUP(C10,[8]genero!A$5:D$33,4,)</f>
        <v>0</v>
      </c>
      <c r="ER10" s="27">
        <f t="shared" si="15"/>
        <v>3</v>
      </c>
      <c r="ES10" s="27">
        <v>0</v>
      </c>
      <c r="ET10" s="27">
        <v>0</v>
      </c>
      <c r="EU10" s="27">
        <v>0</v>
      </c>
      <c r="EV10" s="27">
        <v>1</v>
      </c>
      <c r="EW10" s="27">
        <v>2</v>
      </c>
      <c r="EX10" s="27">
        <v>0</v>
      </c>
      <c r="EY10" s="27">
        <v>0</v>
      </c>
      <c r="EZ10" s="27">
        <v>0</v>
      </c>
      <c r="FA10" s="27">
        <f t="shared" si="10"/>
        <v>3</v>
      </c>
      <c r="FB10" s="27">
        <f>VLOOKUP(C10,[8]comunidades!A$5:D$33,4,)</f>
        <v>0</v>
      </c>
      <c r="FC10" s="27">
        <f>VLOOKUP(C10,[8]comunidades!A$5:E$33,5,)</f>
        <v>0</v>
      </c>
      <c r="FD10" s="27">
        <f>VLOOKUP(C10,[8]comunidades!A$5:F$33,6,)</f>
        <v>0</v>
      </c>
      <c r="FE10" s="27">
        <f>VLOOKUP(C10,[8]estrato!A$5:C$33,3,)</f>
        <v>0</v>
      </c>
      <c r="FF10" s="27">
        <f>VLOOKUP(C10,[8]estrato!A$5:D$33,4,)</f>
        <v>3</v>
      </c>
      <c r="FG10" s="27">
        <f>VLOOKUP(C10,[8]estrato!A$5:E$33,5,)</f>
        <v>0</v>
      </c>
      <c r="FH10" s="27">
        <f>VLOOKUP(C10,[8]estrato!A$5:F$33,6,)</f>
        <v>0</v>
      </c>
      <c r="FI10" s="29">
        <v>0</v>
      </c>
    </row>
    <row r="11" spans="2:165" x14ac:dyDescent="0.25">
      <c r="B11" s="72"/>
      <c r="C11" s="24">
        <v>19608</v>
      </c>
      <c r="D11" s="25" t="s">
        <v>36</v>
      </c>
      <c r="E11" s="69"/>
      <c r="F11" s="26">
        <f>VLOOKUP(C11,[1]GENERO!A$5:C$27,3,)</f>
        <v>38</v>
      </c>
      <c r="G11" s="27">
        <f>VLOOKUP(C11,[1]GENERO!A$5:D$27,4,)</f>
        <v>20</v>
      </c>
      <c r="H11" s="27">
        <f t="shared" si="1"/>
        <v>58</v>
      </c>
      <c r="I11" s="27">
        <v>0</v>
      </c>
      <c r="J11" s="27">
        <v>0</v>
      </c>
      <c r="K11" s="27">
        <v>0</v>
      </c>
      <c r="L11" s="27">
        <v>21</v>
      </c>
      <c r="M11" s="27">
        <v>19</v>
      </c>
      <c r="N11" s="27">
        <v>9</v>
      </c>
      <c r="O11" s="27">
        <v>5</v>
      </c>
      <c r="P11" s="27">
        <v>4</v>
      </c>
      <c r="Q11" s="28">
        <f t="shared" si="16"/>
        <v>58</v>
      </c>
      <c r="R11" s="26">
        <v>0</v>
      </c>
      <c r="S11" s="27">
        <v>0</v>
      </c>
      <c r="T11" s="29">
        <v>0</v>
      </c>
      <c r="U11" s="26">
        <f>VLOOKUP(C11,[1]ESTRATO!A$5:C$27,3,)</f>
        <v>7</v>
      </c>
      <c r="V11" s="27">
        <f>VLOOKUP(C11,[1]ESTRATO!A$5:D$27,4,FALSE)</f>
        <v>45</v>
      </c>
      <c r="W11" s="27">
        <f>VLOOKUP(C11,[1]ESTRATO!A$5:E$27,5,FALSE)</f>
        <v>5</v>
      </c>
      <c r="X11" s="27">
        <f>VLOOKUP(C11,[1]ESTRATO!A$5:F$27,6,FALSE)</f>
        <v>1</v>
      </c>
      <c r="Y11" s="29">
        <v>0</v>
      </c>
      <c r="Z11" s="26">
        <f>VLOOKUP(C11,[2]GENERO!A$5:C$27,3,)</f>
        <v>63</v>
      </c>
      <c r="AA11" s="27">
        <f>VLOOKUP(C11,[2]GENERO!A$5:D$27,4,)</f>
        <v>38</v>
      </c>
      <c r="AB11" s="27">
        <f t="shared" si="11"/>
        <v>101</v>
      </c>
      <c r="AC11" s="27">
        <v>0</v>
      </c>
      <c r="AD11" s="27">
        <v>0</v>
      </c>
      <c r="AE11" s="27">
        <v>0</v>
      </c>
      <c r="AF11" s="27">
        <v>35</v>
      </c>
      <c r="AG11" s="27">
        <v>38</v>
      </c>
      <c r="AH11" s="27">
        <v>15</v>
      </c>
      <c r="AI11" s="27">
        <v>8</v>
      </c>
      <c r="AJ11" s="27">
        <v>5</v>
      </c>
      <c r="AK11" s="29">
        <f t="shared" si="2"/>
        <v>101</v>
      </c>
      <c r="AL11" s="26">
        <v>0</v>
      </c>
      <c r="AM11" s="27">
        <v>0</v>
      </c>
      <c r="AN11" s="29">
        <v>1</v>
      </c>
      <c r="AO11" s="30">
        <f>VLOOKUP(C11,[2]ESTRATO!A$5:C$27,3,FALSE)</f>
        <v>26</v>
      </c>
      <c r="AP11" s="31">
        <f>VLOOKUP(C11,[2]ESTRATO!A$5:D$27,4,FALSE)</f>
        <v>59</v>
      </c>
      <c r="AQ11" s="31">
        <f>VLOOKUP(C11,[2]ESTRATO!A$5:E$27,5,FALSE)</f>
        <v>15</v>
      </c>
      <c r="AR11" s="27">
        <f>VLOOKUP(C11,[2]ESTRATO!A$5:F$27,6,FALSE)</f>
        <v>1</v>
      </c>
      <c r="AS11" s="29">
        <f>VLOOKUP(C11,[2]ESTRATO!A$5:G$27,7,FALSE)</f>
        <v>0</v>
      </c>
      <c r="AT11" s="32">
        <f>VLOOKUP(C11,[3]GENERO!A$5:D$26,4,FALSE)</f>
        <v>18</v>
      </c>
      <c r="AU11" s="27">
        <f>VLOOKUP(C11,[3]GENERO!A$5:C$26,3,FALSE)</f>
        <v>9</v>
      </c>
      <c r="AV11" s="27">
        <f t="shared" si="3"/>
        <v>27</v>
      </c>
      <c r="AW11" s="27">
        <v>0</v>
      </c>
      <c r="AX11" s="27">
        <v>0</v>
      </c>
      <c r="AY11" s="27">
        <v>0</v>
      </c>
      <c r="AZ11" s="27">
        <v>11</v>
      </c>
      <c r="BA11" s="27">
        <v>11</v>
      </c>
      <c r="BB11" s="27">
        <v>4</v>
      </c>
      <c r="BC11" s="27">
        <v>1</v>
      </c>
      <c r="BD11" s="27">
        <v>0</v>
      </c>
      <c r="BE11" s="27">
        <f t="shared" si="12"/>
        <v>27</v>
      </c>
      <c r="BF11" s="27">
        <v>1</v>
      </c>
      <c r="BG11" s="27">
        <v>0</v>
      </c>
      <c r="BH11" s="27">
        <v>0</v>
      </c>
      <c r="BI11" s="31">
        <f>VLOOKUP(C11,[3]ESTRATO!A$5:C$26,3,FALSE)</f>
        <v>11</v>
      </c>
      <c r="BJ11" s="31">
        <f>VLOOKUP(C11,[3]ESTRATO!A$5:D$26,4,FALSE)</f>
        <v>10</v>
      </c>
      <c r="BK11" s="31">
        <f>VLOOKUP(C11,[3]ESTRATO!A$5:E$26,5,FALSE)</f>
        <v>6</v>
      </c>
      <c r="BL11" s="27">
        <f>VLOOKUP(C11,[3]ESTRATO!A$5:F$26,6,FALSE)</f>
        <v>0</v>
      </c>
      <c r="BM11" s="28">
        <f>VLOOKUP(C11,[3]ESTRATO!A$5:G$26,7,FALSE)</f>
        <v>0</v>
      </c>
      <c r="BN11" s="26">
        <f>VLOOKUP(C11,[4]genero!A$5:C$28,3,FALSE)</f>
        <v>43</v>
      </c>
      <c r="BO11" s="27">
        <f>VLOOKUP(C11,[4]genero!A$5:D$27,4,FALSE)</f>
        <v>22</v>
      </c>
      <c r="BP11" s="27">
        <f t="shared" si="4"/>
        <v>65</v>
      </c>
      <c r="BQ11" s="27">
        <v>0</v>
      </c>
      <c r="BR11" s="27">
        <v>0</v>
      </c>
      <c r="BS11" s="27">
        <v>0</v>
      </c>
      <c r="BT11" s="27">
        <v>25</v>
      </c>
      <c r="BU11" s="27">
        <v>22</v>
      </c>
      <c r="BV11" s="27">
        <v>12</v>
      </c>
      <c r="BW11" s="27">
        <v>3</v>
      </c>
      <c r="BX11" s="27">
        <v>3</v>
      </c>
      <c r="BY11" s="27">
        <f t="shared" si="13"/>
        <v>65</v>
      </c>
      <c r="BZ11" s="27">
        <v>0</v>
      </c>
      <c r="CA11" s="27">
        <v>0</v>
      </c>
      <c r="CB11" s="27">
        <v>0</v>
      </c>
      <c r="CC11" s="27">
        <f>VLOOKUP(C11,[4]genero!A$5:C$28,3,FALSE)</f>
        <v>43</v>
      </c>
      <c r="CD11" s="27">
        <f>VLOOKUP(C11,[4]genero!A$5:D$28,4,FALSE)</f>
        <v>22</v>
      </c>
      <c r="CE11" s="27">
        <f>VLOOKUP(C11,[4]genero!A$5:E$28,5,FALSE)</f>
        <v>7</v>
      </c>
      <c r="CF11" s="27">
        <f>VLOOKUP(C11,[4]genero!A$5:F$28,6,FALSE)</f>
        <v>65</v>
      </c>
      <c r="CG11" s="29">
        <v>0</v>
      </c>
      <c r="CH11" s="26">
        <f>VLOOKUP(C11,[5]genero!A$5:C$29,3,FALSE)</f>
        <v>31</v>
      </c>
      <c r="CI11" s="27">
        <f>VLOOKUP(C11,[5]genero!A$5:D$29,4,FALSE)</f>
        <v>27</v>
      </c>
      <c r="CJ11" s="27">
        <f t="shared" si="14"/>
        <v>58</v>
      </c>
      <c r="CK11" s="27">
        <v>0</v>
      </c>
      <c r="CL11" s="27">
        <v>0</v>
      </c>
      <c r="CM11" s="27">
        <v>0</v>
      </c>
      <c r="CN11" s="27">
        <v>24</v>
      </c>
      <c r="CO11" s="27">
        <v>17</v>
      </c>
      <c r="CP11" s="27">
        <v>9</v>
      </c>
      <c r="CQ11" s="27">
        <v>6</v>
      </c>
      <c r="CR11" s="27">
        <v>2</v>
      </c>
      <c r="CS11" s="27">
        <f t="shared" si="5"/>
        <v>58</v>
      </c>
      <c r="CT11" s="27">
        <v>1</v>
      </c>
      <c r="CU11" s="27">
        <v>0</v>
      </c>
      <c r="CV11" s="27">
        <v>1</v>
      </c>
      <c r="CW11" s="27">
        <f>VLOOKUP(C11,[5]estrato!A$5:C$29,3,FALSE)</f>
        <v>19</v>
      </c>
      <c r="CX11" s="27">
        <f>VLOOKUP(C11,[5]estrato!A$5:D$29,4,FALSE)</f>
        <v>23</v>
      </c>
      <c r="CY11" s="27">
        <f>VLOOKUP(C11,[5]estrato!A$5:E$29,5,FALSE)</f>
        <v>16</v>
      </c>
      <c r="CZ11" s="27">
        <f>VLOOKUP(C11,[5]estrato!A$5:F$29,6,FALSE)</f>
        <v>0</v>
      </c>
      <c r="DA11" s="29">
        <v>0</v>
      </c>
      <c r="DB11" s="26">
        <f>VLOOKUP(C11,[6]genero!A$5:C$28,3,FALSE)</f>
        <v>41</v>
      </c>
      <c r="DC11" s="27">
        <f>VLOOKUP(C11,[6]genero!A$5:D$28,4,FALSE)</f>
        <v>18</v>
      </c>
      <c r="DD11" s="27">
        <f t="shared" si="6"/>
        <v>59</v>
      </c>
      <c r="DE11" s="27">
        <v>0</v>
      </c>
      <c r="DF11" s="27">
        <v>0</v>
      </c>
      <c r="DG11" s="27">
        <v>0</v>
      </c>
      <c r="DH11" s="27">
        <v>30</v>
      </c>
      <c r="DI11" s="27">
        <v>13</v>
      </c>
      <c r="DJ11" s="27">
        <v>9</v>
      </c>
      <c r="DK11" s="27">
        <v>3</v>
      </c>
      <c r="DL11" s="27">
        <v>4</v>
      </c>
      <c r="DM11" s="33">
        <f t="shared" si="7"/>
        <v>59</v>
      </c>
      <c r="DN11" s="27">
        <f>VLOOKUP(C11,[6]comunidad!A$5:D$28,4,FALSE)</f>
        <v>2</v>
      </c>
      <c r="DO11" s="27">
        <f>VLOOKUP(C11,[6]comunidad!A$5:E$28,5,FALSE)</f>
        <v>1</v>
      </c>
      <c r="DP11" s="27">
        <v>0</v>
      </c>
      <c r="DQ11" s="27">
        <f>VLOOKUP(C11,[6]estrato!A$5:C$28,3,FALSE)</f>
        <v>25</v>
      </c>
      <c r="DR11" s="27">
        <f>VLOOKUP(C11,[6]estrato!A$5:D$28,4,FALSE)</f>
        <v>24</v>
      </c>
      <c r="DS11" s="27">
        <f>VLOOKUP(C11,[6]estrato!A$5:E$28,5,FALSE)</f>
        <v>10</v>
      </c>
      <c r="DT11" s="27">
        <f>VLOOKUP(C11,[6]estrato!A$5:F$28,6,FALSE)</f>
        <v>0</v>
      </c>
      <c r="DU11" s="29">
        <f>VLOOKUP(C11,[6]estrato!A$5:G$28,7,FALSE)</f>
        <v>0</v>
      </c>
      <c r="DV11" s="26">
        <f>VLOOKUP(C11,[7]genero!A$5:C$30,3,FALSE)</f>
        <v>40</v>
      </c>
      <c r="DW11" s="27">
        <f>VLOOKUP(C11,[7]genero!A$5:D$30,4,FALSE)</f>
        <v>14</v>
      </c>
      <c r="DX11" s="27">
        <f t="shared" si="8"/>
        <v>54</v>
      </c>
      <c r="DY11" s="27">
        <v>0</v>
      </c>
      <c r="DZ11" s="27">
        <v>0</v>
      </c>
      <c r="EA11" s="27">
        <v>0</v>
      </c>
      <c r="EB11" s="27">
        <v>23</v>
      </c>
      <c r="EC11" s="27">
        <v>17</v>
      </c>
      <c r="ED11" s="27">
        <v>5</v>
      </c>
      <c r="EE11" s="27">
        <v>7</v>
      </c>
      <c r="EF11" s="27">
        <v>2</v>
      </c>
      <c r="EG11" s="27">
        <f t="shared" si="9"/>
        <v>54</v>
      </c>
      <c r="EH11" s="27">
        <f>VLOOKUP(C11,[7]poblacion!A$5:D$30,4,)</f>
        <v>1</v>
      </c>
      <c r="EI11" s="27">
        <v>0</v>
      </c>
      <c r="EJ11" s="27">
        <f>VLOOKUP(C11,[7]poblacion!A$5:E$30,5,)</f>
        <v>1</v>
      </c>
      <c r="EK11" s="31">
        <f>VLOOKUP(C11,[7]estrato!A$5:C$30,3,FALSE)</f>
        <v>16</v>
      </c>
      <c r="EL11" s="31">
        <f>VLOOKUP(C11,[7]estrato!A$5:D$30,4,FALSE)</f>
        <v>28</v>
      </c>
      <c r="EM11" s="31">
        <f>VLOOKUP(C11,[7]estrato!A$5:E$30,5,FALSE)</f>
        <v>9</v>
      </c>
      <c r="EN11" s="27">
        <f>VLOOKUP(C11,[7]estrato!A$5:F$30,6,FALSE)</f>
        <v>1</v>
      </c>
      <c r="EO11" s="29">
        <f>VLOOKUP(C11,[7]estrato!A$5:G$30,7,)</f>
        <v>0</v>
      </c>
      <c r="EP11" s="26">
        <f>VLOOKUP(C11,[8]genero!A$5:C$33,3,)</f>
        <v>57</v>
      </c>
      <c r="EQ11" s="27">
        <f>VLOOKUP(C11,[8]genero!A$5:D$33,4,)</f>
        <v>26</v>
      </c>
      <c r="ER11" s="27">
        <f t="shared" si="15"/>
        <v>83</v>
      </c>
      <c r="ES11" s="27">
        <v>0</v>
      </c>
      <c r="ET11" s="27">
        <v>1</v>
      </c>
      <c r="EU11" s="27">
        <v>1</v>
      </c>
      <c r="EV11" s="27">
        <v>31</v>
      </c>
      <c r="EW11" s="27">
        <v>33</v>
      </c>
      <c r="EX11" s="27">
        <v>11</v>
      </c>
      <c r="EY11" s="27">
        <v>5</v>
      </c>
      <c r="EZ11" s="27">
        <v>1</v>
      </c>
      <c r="FA11" s="27">
        <f t="shared" si="10"/>
        <v>83</v>
      </c>
      <c r="FB11" s="27">
        <f>VLOOKUP(C11,[8]comunidades!A$5:D$33,4,)</f>
        <v>3</v>
      </c>
      <c r="FC11" s="27">
        <f>VLOOKUP(C11,[8]comunidades!A$5:E$33,5,)</f>
        <v>0</v>
      </c>
      <c r="FD11" s="27">
        <f>VLOOKUP(C11,[8]comunidades!A$5:F$33,6,)</f>
        <v>2</v>
      </c>
      <c r="FE11" s="27">
        <f>VLOOKUP(C11,[8]estrato!A$5:C$33,3,)</f>
        <v>20</v>
      </c>
      <c r="FF11" s="27">
        <f>VLOOKUP(C11,[8]estrato!A$5:D$33,4,)</f>
        <v>47</v>
      </c>
      <c r="FG11" s="27">
        <f>VLOOKUP(C11,[8]estrato!A$5:E$33,5,)</f>
        <v>15</v>
      </c>
      <c r="FH11" s="27">
        <f>VLOOKUP(C11,[8]estrato!A$5:F$33,6,)</f>
        <v>1</v>
      </c>
      <c r="FI11" s="29">
        <v>0</v>
      </c>
    </row>
    <row r="12" spans="2:165" ht="26.25" x14ac:dyDescent="0.25">
      <c r="B12" s="72"/>
      <c r="C12" s="24">
        <v>105446</v>
      </c>
      <c r="D12" s="34" t="s">
        <v>37</v>
      </c>
      <c r="E12" s="62"/>
      <c r="F12" s="26">
        <v>0</v>
      </c>
      <c r="G12" s="27">
        <v>0</v>
      </c>
      <c r="H12" s="27">
        <f t="shared" si="1"/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8">
        <f t="shared" si="16"/>
        <v>0</v>
      </c>
      <c r="R12" s="26">
        <v>0</v>
      </c>
      <c r="S12" s="27">
        <v>0</v>
      </c>
      <c r="T12" s="29">
        <v>0</v>
      </c>
      <c r="U12" s="26">
        <v>0</v>
      </c>
      <c r="V12" s="27">
        <v>0</v>
      </c>
      <c r="W12" s="27">
        <v>0</v>
      </c>
      <c r="X12" s="27">
        <v>0</v>
      </c>
      <c r="Y12" s="29">
        <v>0</v>
      </c>
      <c r="Z12" s="26">
        <v>0</v>
      </c>
      <c r="AA12" s="27">
        <v>0</v>
      </c>
      <c r="AB12" s="27">
        <f t="shared" si="11"/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9">
        <f t="shared" si="2"/>
        <v>0</v>
      </c>
      <c r="AL12" s="26">
        <v>0</v>
      </c>
      <c r="AM12" s="27">
        <v>0</v>
      </c>
      <c r="AN12" s="29">
        <v>0</v>
      </c>
      <c r="AO12" s="30">
        <v>0</v>
      </c>
      <c r="AP12" s="31">
        <v>0</v>
      </c>
      <c r="AQ12" s="31">
        <v>0</v>
      </c>
      <c r="AR12" s="27">
        <v>0</v>
      </c>
      <c r="AS12" s="29">
        <v>0</v>
      </c>
      <c r="AT12" s="32">
        <v>0</v>
      </c>
      <c r="AU12" s="27">
        <v>0</v>
      </c>
      <c r="AV12" s="27">
        <f t="shared" si="3"/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0</v>
      </c>
      <c r="BC12" s="27">
        <v>0</v>
      </c>
      <c r="BD12" s="27">
        <v>0</v>
      </c>
      <c r="BE12" s="27">
        <f t="shared" si="12"/>
        <v>0</v>
      </c>
      <c r="BF12" s="27">
        <v>0</v>
      </c>
      <c r="BG12" s="27">
        <v>0</v>
      </c>
      <c r="BH12" s="27">
        <v>0</v>
      </c>
      <c r="BI12" s="31">
        <v>0</v>
      </c>
      <c r="BJ12" s="31">
        <v>0</v>
      </c>
      <c r="BK12" s="31">
        <v>0</v>
      </c>
      <c r="BL12" s="27">
        <v>0</v>
      </c>
      <c r="BM12" s="28">
        <v>0</v>
      </c>
      <c r="BN12" s="26">
        <v>0</v>
      </c>
      <c r="BO12" s="27">
        <v>0</v>
      </c>
      <c r="BP12" s="27">
        <f t="shared" si="4"/>
        <v>0</v>
      </c>
      <c r="BQ12" s="27">
        <v>0</v>
      </c>
      <c r="BR12" s="27">
        <v>0</v>
      </c>
      <c r="BS12" s="27">
        <v>0</v>
      </c>
      <c r="BT12" s="27">
        <v>0</v>
      </c>
      <c r="BU12" s="27">
        <v>0</v>
      </c>
      <c r="BV12" s="27">
        <v>0</v>
      </c>
      <c r="BW12" s="27">
        <v>0</v>
      </c>
      <c r="BX12" s="27">
        <v>0</v>
      </c>
      <c r="BY12" s="27">
        <f t="shared" si="13"/>
        <v>0</v>
      </c>
      <c r="BZ12" s="27">
        <v>0</v>
      </c>
      <c r="CA12" s="27">
        <v>0</v>
      </c>
      <c r="CB12" s="27">
        <v>0</v>
      </c>
      <c r="CC12" s="27">
        <v>0</v>
      </c>
      <c r="CD12" s="27">
        <v>0</v>
      </c>
      <c r="CE12" s="27">
        <v>0</v>
      </c>
      <c r="CF12" s="27">
        <v>0</v>
      </c>
      <c r="CG12" s="29">
        <v>0</v>
      </c>
      <c r="CH12" s="26">
        <v>0</v>
      </c>
      <c r="CI12" s="27">
        <v>0</v>
      </c>
      <c r="CJ12" s="27">
        <v>0</v>
      </c>
      <c r="CK12" s="27">
        <v>0</v>
      </c>
      <c r="CL12" s="27">
        <v>0</v>
      </c>
      <c r="CM12" s="27">
        <v>0</v>
      </c>
      <c r="CN12" s="27">
        <v>0</v>
      </c>
      <c r="CO12" s="27">
        <v>0</v>
      </c>
      <c r="CP12" s="27">
        <v>0</v>
      </c>
      <c r="CQ12" s="27">
        <v>0</v>
      </c>
      <c r="CR12" s="27">
        <v>0</v>
      </c>
      <c r="CS12" s="27">
        <f t="shared" si="5"/>
        <v>0</v>
      </c>
      <c r="CT12" s="27">
        <v>0</v>
      </c>
      <c r="CU12" s="27">
        <v>0</v>
      </c>
      <c r="CV12" s="27">
        <v>0</v>
      </c>
      <c r="CW12" s="27">
        <v>0</v>
      </c>
      <c r="CX12" s="27">
        <v>0</v>
      </c>
      <c r="CY12" s="27">
        <v>0</v>
      </c>
      <c r="CZ12" s="27">
        <v>0</v>
      </c>
      <c r="DA12" s="29">
        <v>0</v>
      </c>
      <c r="DB12" s="26">
        <v>0</v>
      </c>
      <c r="DC12" s="27">
        <v>0</v>
      </c>
      <c r="DD12" s="27">
        <v>0</v>
      </c>
      <c r="DE12" s="27">
        <v>0</v>
      </c>
      <c r="DF12" s="27">
        <v>0</v>
      </c>
      <c r="DG12" s="27">
        <v>0</v>
      </c>
      <c r="DH12" s="27">
        <v>0</v>
      </c>
      <c r="DI12" s="27">
        <v>0</v>
      </c>
      <c r="DJ12" s="27">
        <v>0</v>
      </c>
      <c r="DK12" s="27">
        <v>0</v>
      </c>
      <c r="DL12" s="27">
        <v>0</v>
      </c>
      <c r="DM12" s="33">
        <f t="shared" si="7"/>
        <v>0</v>
      </c>
      <c r="DN12" s="27">
        <v>0</v>
      </c>
      <c r="DO12" s="27">
        <v>0</v>
      </c>
      <c r="DP12" s="27">
        <v>0</v>
      </c>
      <c r="DQ12" s="27">
        <v>0</v>
      </c>
      <c r="DR12" s="27">
        <v>0</v>
      </c>
      <c r="DS12" s="27">
        <v>0</v>
      </c>
      <c r="DT12" s="27">
        <v>0</v>
      </c>
      <c r="DU12" s="29">
        <v>0</v>
      </c>
      <c r="DV12" s="26">
        <v>0</v>
      </c>
      <c r="DW12" s="27">
        <v>0</v>
      </c>
      <c r="DX12" s="27">
        <v>0</v>
      </c>
      <c r="DY12" s="27">
        <v>0</v>
      </c>
      <c r="DZ12" s="27">
        <v>0</v>
      </c>
      <c r="EA12" s="27">
        <v>0</v>
      </c>
      <c r="EB12" s="27">
        <v>0</v>
      </c>
      <c r="EC12" s="27">
        <v>0</v>
      </c>
      <c r="ED12" s="27">
        <v>0</v>
      </c>
      <c r="EE12" s="27">
        <v>0</v>
      </c>
      <c r="EF12" s="27">
        <v>0</v>
      </c>
      <c r="EG12" s="27">
        <f t="shared" si="9"/>
        <v>0</v>
      </c>
      <c r="EH12" s="27">
        <v>0</v>
      </c>
      <c r="EI12" s="27">
        <v>0</v>
      </c>
      <c r="EJ12" s="27">
        <v>0</v>
      </c>
      <c r="EK12" s="31">
        <v>0</v>
      </c>
      <c r="EL12" s="31">
        <v>0</v>
      </c>
      <c r="EM12" s="31">
        <v>0</v>
      </c>
      <c r="EN12" s="27">
        <v>0</v>
      </c>
      <c r="EO12" s="29">
        <v>0</v>
      </c>
      <c r="EP12" s="26">
        <v>0</v>
      </c>
      <c r="EQ12" s="27">
        <v>0</v>
      </c>
      <c r="ER12" s="27">
        <v>0</v>
      </c>
      <c r="ES12" s="27">
        <v>0</v>
      </c>
      <c r="ET12" s="27">
        <v>0</v>
      </c>
      <c r="EU12" s="27">
        <v>0</v>
      </c>
      <c r="EV12" s="27">
        <v>0</v>
      </c>
      <c r="EW12" s="27">
        <v>0</v>
      </c>
      <c r="EX12" s="27">
        <v>0</v>
      </c>
      <c r="EY12" s="27">
        <v>0</v>
      </c>
      <c r="EZ12" s="27">
        <v>0</v>
      </c>
      <c r="FA12" s="27">
        <f t="shared" si="10"/>
        <v>0</v>
      </c>
      <c r="FB12" s="27">
        <v>0</v>
      </c>
      <c r="FC12" s="27">
        <v>0</v>
      </c>
      <c r="FD12" s="27">
        <v>0</v>
      </c>
      <c r="FE12" s="27">
        <v>0</v>
      </c>
      <c r="FF12" s="27">
        <v>0</v>
      </c>
      <c r="FG12" s="27">
        <v>0</v>
      </c>
      <c r="FH12" s="27">
        <v>0</v>
      </c>
      <c r="FI12" s="29">
        <v>0</v>
      </c>
    </row>
    <row r="13" spans="2:165" ht="26.25" x14ac:dyDescent="0.25">
      <c r="B13" s="72"/>
      <c r="C13" s="24">
        <v>9518</v>
      </c>
      <c r="D13" s="34" t="s">
        <v>38</v>
      </c>
      <c r="E13" s="62"/>
      <c r="F13" s="26">
        <f>VLOOKUP(C13,[1]GENERO!A$5:C$27,3,)</f>
        <v>6</v>
      </c>
      <c r="G13" s="27">
        <f>VLOOKUP(C13,[1]GENERO!A$5:D$27,4,)</f>
        <v>4</v>
      </c>
      <c r="H13" s="27">
        <f t="shared" si="1"/>
        <v>10</v>
      </c>
      <c r="I13" s="27">
        <v>0</v>
      </c>
      <c r="J13" s="27">
        <v>0</v>
      </c>
      <c r="K13" s="27">
        <v>0</v>
      </c>
      <c r="L13" s="27">
        <v>2</v>
      </c>
      <c r="M13" s="27">
        <v>4</v>
      </c>
      <c r="N13" s="27">
        <v>1</v>
      </c>
      <c r="O13" s="27">
        <v>1</v>
      </c>
      <c r="P13" s="27">
        <v>2</v>
      </c>
      <c r="Q13" s="28">
        <f t="shared" si="16"/>
        <v>10</v>
      </c>
      <c r="R13" s="26">
        <v>0</v>
      </c>
      <c r="S13" s="27">
        <v>0</v>
      </c>
      <c r="T13" s="29">
        <v>0</v>
      </c>
      <c r="U13" s="26">
        <f>VLOOKUP(C13,[1]ESTRATO!A$5:C$27,3,)</f>
        <v>0</v>
      </c>
      <c r="V13" s="27">
        <f>VLOOKUP(C13,[1]ESTRATO!A$5:D$27,4,FALSE)</f>
        <v>10</v>
      </c>
      <c r="W13" s="27">
        <f>VLOOKUP(C13,[1]ESTRATO!A$5:E$27,5,FALSE)</f>
        <v>0</v>
      </c>
      <c r="X13" s="27">
        <f>VLOOKUP(C13,[1]ESTRATO!A$5:F$27,6,FALSE)</f>
        <v>0</v>
      </c>
      <c r="Y13" s="29">
        <v>0</v>
      </c>
      <c r="Z13" s="26">
        <f>VLOOKUP(C13,[2]GENERO!A$5:C$27,3,)</f>
        <v>1</v>
      </c>
      <c r="AA13" s="27">
        <f>VLOOKUP(C13,[2]GENERO!A$5:D$27,4,)</f>
        <v>5</v>
      </c>
      <c r="AB13" s="27">
        <f t="shared" si="11"/>
        <v>6</v>
      </c>
      <c r="AC13" s="27">
        <v>0</v>
      </c>
      <c r="AD13" s="27">
        <v>0</v>
      </c>
      <c r="AE13" s="27">
        <v>0</v>
      </c>
      <c r="AF13" s="27">
        <v>0</v>
      </c>
      <c r="AG13" s="27">
        <v>2</v>
      </c>
      <c r="AH13" s="27">
        <v>2</v>
      </c>
      <c r="AI13" s="27">
        <v>0</v>
      </c>
      <c r="AJ13" s="27">
        <v>2</v>
      </c>
      <c r="AK13" s="29">
        <f t="shared" si="2"/>
        <v>6</v>
      </c>
      <c r="AL13" s="26">
        <v>0</v>
      </c>
      <c r="AM13" s="27">
        <v>0</v>
      </c>
      <c r="AN13" s="29">
        <v>0</v>
      </c>
      <c r="AO13" s="30">
        <f>VLOOKUP(C13,[2]ESTRATO!A$5:C$27,3,FALSE)</f>
        <v>2</v>
      </c>
      <c r="AP13" s="31">
        <f>VLOOKUP(C13,[2]ESTRATO!A$5:D$27,4,FALSE)</f>
        <v>4</v>
      </c>
      <c r="AQ13" s="31">
        <f>VLOOKUP(C13,[2]ESTRATO!A$5:E$27,5,FALSE)</f>
        <v>0</v>
      </c>
      <c r="AR13" s="27">
        <f>VLOOKUP(C13,[2]ESTRATO!A$5:F$27,6,FALSE)</f>
        <v>0</v>
      </c>
      <c r="AS13" s="29">
        <f>VLOOKUP(C13,[2]ESTRATO!A$5:G$27,7,FALSE)</f>
        <v>0</v>
      </c>
      <c r="AT13" s="32">
        <f>VLOOKUP(C13,[3]GENERO!A$5:D$26,4,FALSE)</f>
        <v>7</v>
      </c>
      <c r="AU13" s="27">
        <f>VLOOKUP(C13,[3]GENERO!A$5:C$26,3,FALSE)</f>
        <v>3</v>
      </c>
      <c r="AV13" s="27">
        <f t="shared" si="3"/>
        <v>10</v>
      </c>
      <c r="AW13" s="27">
        <v>0</v>
      </c>
      <c r="AX13" s="27">
        <v>0</v>
      </c>
      <c r="AY13" s="27">
        <v>0</v>
      </c>
      <c r="AZ13" s="27">
        <v>0</v>
      </c>
      <c r="BA13" s="27">
        <v>3</v>
      </c>
      <c r="BB13" s="27">
        <v>4</v>
      </c>
      <c r="BC13" s="27">
        <v>2</v>
      </c>
      <c r="BD13" s="27">
        <v>1</v>
      </c>
      <c r="BE13" s="27">
        <f t="shared" si="12"/>
        <v>10</v>
      </c>
      <c r="BF13" s="27">
        <v>0</v>
      </c>
      <c r="BG13" s="27">
        <v>0</v>
      </c>
      <c r="BH13" s="27">
        <v>0</v>
      </c>
      <c r="BI13" s="31">
        <f>VLOOKUP(C13,[3]ESTRATO!A$5:C$26,3,FALSE)</f>
        <v>9</v>
      </c>
      <c r="BJ13" s="31">
        <f>VLOOKUP(C13,[3]ESTRATO!A$5:D$26,4,FALSE)</f>
        <v>1</v>
      </c>
      <c r="BK13" s="31">
        <f>VLOOKUP(C13,[3]ESTRATO!A$5:E$26,5,FALSE)</f>
        <v>0</v>
      </c>
      <c r="BL13" s="27">
        <f>VLOOKUP(C13,[3]ESTRATO!A$5:F$26,6,FALSE)</f>
        <v>0</v>
      </c>
      <c r="BM13" s="28">
        <f>VLOOKUP(C13,[3]ESTRATO!A$5:G$26,7,FALSE)</f>
        <v>0</v>
      </c>
      <c r="BN13" s="26">
        <f>VLOOKUP(C13,[4]genero!A$5:C$28,3,FALSE)</f>
        <v>2</v>
      </c>
      <c r="BO13" s="27">
        <f>VLOOKUP(C13,[4]genero!A$5:D$27,4,FALSE)</f>
        <v>3</v>
      </c>
      <c r="BP13" s="27">
        <f t="shared" si="4"/>
        <v>5</v>
      </c>
      <c r="BQ13" s="27">
        <v>0</v>
      </c>
      <c r="BR13" s="27">
        <v>0</v>
      </c>
      <c r="BS13" s="27">
        <v>0</v>
      </c>
      <c r="BT13" s="27">
        <v>2</v>
      </c>
      <c r="BU13" s="27">
        <v>1</v>
      </c>
      <c r="BV13" s="27">
        <v>0</v>
      </c>
      <c r="BW13" s="27">
        <v>0</v>
      </c>
      <c r="BX13" s="27">
        <v>0</v>
      </c>
      <c r="BY13" s="27">
        <f t="shared" si="13"/>
        <v>3</v>
      </c>
      <c r="BZ13" s="27">
        <v>0</v>
      </c>
      <c r="CA13" s="27">
        <v>0</v>
      </c>
      <c r="CB13" s="27">
        <v>0</v>
      </c>
      <c r="CC13" s="27">
        <f>VLOOKUP(C13,[4]genero!A$5:C$28,3,FALSE)</f>
        <v>2</v>
      </c>
      <c r="CD13" s="27">
        <f>VLOOKUP(C13,[4]genero!A$5:D$28,4,FALSE)</f>
        <v>3</v>
      </c>
      <c r="CE13" s="27">
        <f>VLOOKUP(C13,[4]genero!A$5:E$28,5,FALSE)</f>
        <v>0</v>
      </c>
      <c r="CF13" s="27">
        <f>VLOOKUP(C13,[4]genero!A$5:F$28,6,FALSE)</f>
        <v>3</v>
      </c>
      <c r="CG13" s="29">
        <v>0</v>
      </c>
      <c r="CH13" s="26">
        <f>VLOOKUP(C13,[5]genero!A$5:C$29,3,FALSE)</f>
        <v>9</v>
      </c>
      <c r="CI13" s="27">
        <f>VLOOKUP(C13,[5]genero!A$5:D$29,4,FALSE)</f>
        <v>11</v>
      </c>
      <c r="CJ13" s="27">
        <f t="shared" si="14"/>
        <v>20</v>
      </c>
      <c r="CK13" s="27">
        <v>0</v>
      </c>
      <c r="CL13" s="27">
        <v>0</v>
      </c>
      <c r="CM13" s="27">
        <v>0</v>
      </c>
      <c r="CN13" s="27">
        <v>7</v>
      </c>
      <c r="CO13" s="27">
        <v>7</v>
      </c>
      <c r="CP13" s="27">
        <v>1</v>
      </c>
      <c r="CQ13" s="27">
        <v>3</v>
      </c>
      <c r="CR13" s="27">
        <v>2</v>
      </c>
      <c r="CS13" s="27">
        <f t="shared" si="5"/>
        <v>20</v>
      </c>
      <c r="CT13" s="27">
        <v>0</v>
      </c>
      <c r="CU13" s="27">
        <v>0</v>
      </c>
      <c r="CV13" s="27">
        <v>0</v>
      </c>
      <c r="CW13" s="27">
        <f>VLOOKUP(C13,[5]estrato!A$5:C$29,3,FALSE)</f>
        <v>13</v>
      </c>
      <c r="CX13" s="27">
        <f>VLOOKUP(C13,[5]estrato!A$5:D$29,4,FALSE)</f>
        <v>3</v>
      </c>
      <c r="CY13" s="27">
        <f>VLOOKUP(C13,[5]estrato!A$5:E$29,5,FALSE)</f>
        <v>4</v>
      </c>
      <c r="CZ13" s="27">
        <f>VLOOKUP(C13,[5]estrato!A$5:F$29,6,FALSE)</f>
        <v>0</v>
      </c>
      <c r="DA13" s="29">
        <v>0</v>
      </c>
      <c r="DB13" s="26">
        <f>VLOOKUP(C13,[6]genero!A$5:C$28,3,FALSE)</f>
        <v>10</v>
      </c>
      <c r="DC13" s="27">
        <f>VLOOKUP(C13,[6]genero!A$5:D$28,4,FALSE)</f>
        <v>9</v>
      </c>
      <c r="DD13" s="27">
        <f t="shared" si="6"/>
        <v>19</v>
      </c>
      <c r="DE13" s="27">
        <v>0</v>
      </c>
      <c r="DF13" s="27">
        <v>0</v>
      </c>
      <c r="DG13" s="27">
        <v>0</v>
      </c>
      <c r="DH13" s="27">
        <v>5</v>
      </c>
      <c r="DI13" s="27">
        <v>9</v>
      </c>
      <c r="DJ13" s="27">
        <v>4</v>
      </c>
      <c r="DK13" s="27">
        <v>1</v>
      </c>
      <c r="DL13" s="27">
        <v>0</v>
      </c>
      <c r="DM13" s="33">
        <f t="shared" si="7"/>
        <v>19</v>
      </c>
      <c r="DN13" s="27">
        <f>VLOOKUP(C13,[6]comunidad!A$5:D$28,4,FALSE)</f>
        <v>0</v>
      </c>
      <c r="DO13" s="27">
        <f>VLOOKUP(C13,[6]comunidad!A$5:E$28,5,FALSE)</f>
        <v>0</v>
      </c>
      <c r="DP13" s="27">
        <v>0</v>
      </c>
      <c r="DQ13" s="27">
        <f>VLOOKUP(C13,[6]estrato!A$5:C$28,3,FALSE)</f>
        <v>10</v>
      </c>
      <c r="DR13" s="27">
        <f>VLOOKUP(C13,[6]estrato!A$5:D$28,4,FALSE)</f>
        <v>5</v>
      </c>
      <c r="DS13" s="27">
        <f>VLOOKUP(C13,[6]estrato!A$5:E$28,5,FALSE)</f>
        <v>4</v>
      </c>
      <c r="DT13" s="27">
        <f>VLOOKUP(C13,[6]estrato!A$5:F$28,6,FALSE)</f>
        <v>0</v>
      </c>
      <c r="DU13" s="29">
        <f>VLOOKUP(C13,[6]estrato!A$5:G$28,7,FALSE)</f>
        <v>0</v>
      </c>
      <c r="DV13" s="26">
        <f>VLOOKUP(C13,[7]genero!A$5:C$30,3,FALSE)</f>
        <v>14</v>
      </c>
      <c r="DW13" s="27">
        <f>VLOOKUP(C13,[7]genero!A$5:D$30,4,FALSE)</f>
        <v>15</v>
      </c>
      <c r="DX13" s="27">
        <f t="shared" si="8"/>
        <v>29</v>
      </c>
      <c r="DY13" s="27">
        <v>0</v>
      </c>
      <c r="DZ13" s="27">
        <v>0</v>
      </c>
      <c r="EA13" s="27">
        <v>0</v>
      </c>
      <c r="EB13" s="27">
        <v>4</v>
      </c>
      <c r="EC13" s="27">
        <v>8</v>
      </c>
      <c r="ED13" s="27">
        <v>11</v>
      </c>
      <c r="EE13" s="27">
        <v>3</v>
      </c>
      <c r="EF13" s="27">
        <v>3</v>
      </c>
      <c r="EG13" s="27">
        <f t="shared" si="9"/>
        <v>29</v>
      </c>
      <c r="EH13" s="27">
        <f>VLOOKUP(C13,[7]poblacion!A$5:D$30,4,)</f>
        <v>0</v>
      </c>
      <c r="EI13" s="27">
        <v>0</v>
      </c>
      <c r="EJ13" s="27">
        <f>VLOOKUP(C13,[7]poblacion!A$5:E$30,5,)</f>
        <v>0</v>
      </c>
      <c r="EK13" s="31">
        <f>VLOOKUP(C13,[7]estrato!A$5:C$30,3,FALSE)</f>
        <v>27</v>
      </c>
      <c r="EL13" s="31">
        <f>VLOOKUP(C13,[7]estrato!A$5:D$30,4,FALSE)</f>
        <v>1</v>
      </c>
      <c r="EM13" s="31">
        <f>VLOOKUP(C13,[7]estrato!A$5:E$30,5,FALSE)</f>
        <v>1</v>
      </c>
      <c r="EN13" s="27">
        <f>VLOOKUP(C13,[7]estrato!A$5:F$30,6,FALSE)</f>
        <v>0</v>
      </c>
      <c r="EO13" s="29">
        <f>VLOOKUP(C13,[7]estrato!A$5:G$30,7,)</f>
        <v>0</v>
      </c>
      <c r="EP13" s="26">
        <f>VLOOKUP(C13,[8]genero!A$5:C$33,3,)</f>
        <v>5</v>
      </c>
      <c r="EQ13" s="27">
        <f>VLOOKUP(C13,[8]genero!A$5:D$33,4,)</f>
        <v>9</v>
      </c>
      <c r="ER13" s="27">
        <f t="shared" si="15"/>
        <v>14</v>
      </c>
      <c r="ES13" s="27">
        <v>0</v>
      </c>
      <c r="ET13" s="27">
        <v>0</v>
      </c>
      <c r="EU13" s="27">
        <v>0</v>
      </c>
      <c r="EV13" s="27">
        <v>2</v>
      </c>
      <c r="EW13" s="27">
        <v>5</v>
      </c>
      <c r="EX13" s="27">
        <v>1</v>
      </c>
      <c r="EY13" s="27">
        <v>0</v>
      </c>
      <c r="EZ13" s="27">
        <v>6</v>
      </c>
      <c r="FA13" s="27">
        <f t="shared" si="10"/>
        <v>14</v>
      </c>
      <c r="FB13" s="27">
        <f>VLOOKUP(C13,[8]comunidades!A$5:D$33,4,)</f>
        <v>0</v>
      </c>
      <c r="FC13" s="27">
        <f>VLOOKUP(C13,[8]comunidades!A$5:E$33,5,)</f>
        <v>0</v>
      </c>
      <c r="FD13" s="27">
        <f>VLOOKUP(C13,[8]comunidades!A$5:F$33,6,)</f>
        <v>0</v>
      </c>
      <c r="FE13" s="27">
        <f>VLOOKUP(C13,[8]estrato!A$5:C$33,3,)</f>
        <v>6</v>
      </c>
      <c r="FF13" s="27">
        <f>VLOOKUP(C13,[8]estrato!A$5:D$33,4,)</f>
        <v>5</v>
      </c>
      <c r="FG13" s="27">
        <f>VLOOKUP(C13,[8]estrato!A$5:E$33,5,)</f>
        <v>1</v>
      </c>
      <c r="FH13" s="27">
        <f>VLOOKUP(C13,[8]estrato!A$5:F$33,6,)</f>
        <v>2</v>
      </c>
      <c r="FI13" s="29">
        <v>0</v>
      </c>
    </row>
    <row r="14" spans="2:165" ht="26.25" x14ac:dyDescent="0.25">
      <c r="B14" s="72"/>
      <c r="C14" s="24">
        <v>52565</v>
      </c>
      <c r="D14" s="34" t="s">
        <v>39</v>
      </c>
      <c r="E14" s="62"/>
      <c r="F14" s="26">
        <f>VLOOKUP(C14,[1]GENERO!A$5:C$27,3,)</f>
        <v>21</v>
      </c>
      <c r="G14" s="27">
        <f>VLOOKUP(C14,[1]GENERO!A$5:D$27,4,)</f>
        <v>7</v>
      </c>
      <c r="H14" s="27">
        <f t="shared" si="1"/>
        <v>28</v>
      </c>
      <c r="I14" s="27">
        <v>0</v>
      </c>
      <c r="J14" s="27">
        <v>0</v>
      </c>
      <c r="K14" s="27">
        <v>0</v>
      </c>
      <c r="L14" s="27">
        <v>1</v>
      </c>
      <c r="M14" s="27">
        <v>11</v>
      </c>
      <c r="N14" s="27">
        <v>5</v>
      </c>
      <c r="O14" s="27">
        <v>6</v>
      </c>
      <c r="P14" s="27">
        <v>5</v>
      </c>
      <c r="Q14" s="28">
        <f t="shared" si="16"/>
        <v>28</v>
      </c>
      <c r="R14" s="26">
        <v>0</v>
      </c>
      <c r="S14" s="27">
        <v>0</v>
      </c>
      <c r="T14" s="29">
        <v>0</v>
      </c>
      <c r="U14" s="26">
        <f>VLOOKUP(C14,[1]ESTRATO!A$5:C$27,3,)</f>
        <v>0</v>
      </c>
      <c r="V14" s="27">
        <f>VLOOKUP(C14,[1]ESTRATO!A$5:D$27,4,FALSE)</f>
        <v>28</v>
      </c>
      <c r="W14" s="27">
        <f>VLOOKUP(C14,[1]ESTRATO!A$5:E$27,5,FALSE)</f>
        <v>0</v>
      </c>
      <c r="X14" s="27">
        <f>VLOOKUP(C14,[1]ESTRATO!A$5:F$27,6,FALSE)</f>
        <v>0</v>
      </c>
      <c r="Y14" s="29">
        <v>0</v>
      </c>
      <c r="Z14" s="26">
        <f>VLOOKUP(C14,[2]GENERO!A$5:C$27,3,)</f>
        <v>34</v>
      </c>
      <c r="AA14" s="27">
        <f>VLOOKUP(C14,[2]GENERO!A$5:D$27,4,)</f>
        <v>10</v>
      </c>
      <c r="AB14" s="27">
        <f t="shared" si="11"/>
        <v>44</v>
      </c>
      <c r="AC14" s="27">
        <v>0</v>
      </c>
      <c r="AD14" s="27">
        <v>0</v>
      </c>
      <c r="AE14" s="27">
        <v>0</v>
      </c>
      <c r="AF14" s="27">
        <v>5</v>
      </c>
      <c r="AG14" s="27">
        <v>9</v>
      </c>
      <c r="AH14" s="27">
        <v>18</v>
      </c>
      <c r="AI14" s="27">
        <v>8</v>
      </c>
      <c r="AJ14" s="27">
        <v>4</v>
      </c>
      <c r="AK14" s="29">
        <f t="shared" si="2"/>
        <v>44</v>
      </c>
      <c r="AL14" s="26">
        <v>0</v>
      </c>
      <c r="AM14" s="27">
        <v>0</v>
      </c>
      <c r="AN14" s="29">
        <v>0</v>
      </c>
      <c r="AO14" s="30">
        <f>VLOOKUP(C14,[2]ESTRATO!A$5:C$27,3,FALSE)</f>
        <v>27</v>
      </c>
      <c r="AP14" s="31">
        <f>VLOOKUP(C14,[2]ESTRATO!A$5:D$27,4,FALSE)</f>
        <v>8</v>
      </c>
      <c r="AQ14" s="31">
        <f>VLOOKUP(C14,[2]ESTRATO!A$5:E$27,5,FALSE)</f>
        <v>8</v>
      </c>
      <c r="AR14" s="27">
        <f>VLOOKUP(C14,[2]ESTRATO!A$5:F$27,6,FALSE)</f>
        <v>1</v>
      </c>
      <c r="AS14" s="29">
        <f>VLOOKUP(C14,[2]ESTRATO!A$5:G$27,7,FALSE)</f>
        <v>0</v>
      </c>
      <c r="AT14" s="32">
        <f>VLOOKUP(C14,[3]GENERO!A$5:D$26,4,FALSE)</f>
        <v>2</v>
      </c>
      <c r="AU14" s="27">
        <f>VLOOKUP(C14,[3]GENERO!A$5:C$26,3,FALSE)</f>
        <v>2</v>
      </c>
      <c r="AV14" s="27">
        <f t="shared" si="3"/>
        <v>4</v>
      </c>
      <c r="AW14" s="27">
        <v>0</v>
      </c>
      <c r="AX14" s="27">
        <v>0</v>
      </c>
      <c r="AY14" s="27">
        <v>0</v>
      </c>
      <c r="AZ14" s="27">
        <v>2</v>
      </c>
      <c r="BA14" s="27">
        <v>0</v>
      </c>
      <c r="BB14" s="27">
        <v>2</v>
      </c>
      <c r="BC14" s="27">
        <v>0</v>
      </c>
      <c r="BD14" s="27">
        <v>0</v>
      </c>
      <c r="BE14" s="27">
        <f t="shared" si="12"/>
        <v>4</v>
      </c>
      <c r="BF14" s="27">
        <v>0</v>
      </c>
      <c r="BG14" s="27">
        <v>0</v>
      </c>
      <c r="BH14" s="27">
        <v>0</v>
      </c>
      <c r="BI14" s="31">
        <f>VLOOKUP(C14,[3]ESTRATO!A$5:C$26,3,FALSE)</f>
        <v>3</v>
      </c>
      <c r="BJ14" s="31">
        <f>VLOOKUP(C14,[3]ESTRATO!A$5:D$26,4,FALSE)</f>
        <v>0</v>
      </c>
      <c r="BK14" s="31">
        <f>VLOOKUP(C14,[3]ESTRATO!A$5:E$26,5,FALSE)</f>
        <v>1</v>
      </c>
      <c r="BL14" s="27">
        <f>VLOOKUP(C14,[3]ESTRATO!A$5:F$26,6,FALSE)</f>
        <v>0</v>
      </c>
      <c r="BM14" s="28">
        <f>VLOOKUP(C14,[3]ESTRATO!A$5:G$26,7,FALSE)</f>
        <v>0</v>
      </c>
      <c r="BN14" s="26">
        <f>VLOOKUP(C14,[4]genero!A$5:C$28,3,FALSE)</f>
        <v>11</v>
      </c>
      <c r="BO14" s="27">
        <f>VLOOKUP(C14,[4]genero!A$5:D$27,4,FALSE)</f>
        <v>5</v>
      </c>
      <c r="BP14" s="27">
        <f t="shared" si="4"/>
        <v>16</v>
      </c>
      <c r="BQ14" s="27">
        <v>0</v>
      </c>
      <c r="BR14" s="27">
        <v>0</v>
      </c>
      <c r="BS14" s="27">
        <v>0</v>
      </c>
      <c r="BT14" s="27">
        <v>0</v>
      </c>
      <c r="BU14" s="27">
        <v>5</v>
      </c>
      <c r="BV14" s="27">
        <v>6</v>
      </c>
      <c r="BW14" s="27">
        <v>2</v>
      </c>
      <c r="BX14" s="27">
        <v>3</v>
      </c>
      <c r="BY14" s="27">
        <f t="shared" si="13"/>
        <v>16</v>
      </c>
      <c r="BZ14" s="27">
        <v>0</v>
      </c>
      <c r="CA14" s="27">
        <v>0</v>
      </c>
      <c r="CB14" s="27">
        <v>0</v>
      </c>
      <c r="CC14" s="27">
        <f>VLOOKUP(C14,[4]genero!A$5:C$28,3,FALSE)</f>
        <v>11</v>
      </c>
      <c r="CD14" s="27">
        <f>VLOOKUP(C14,[4]genero!A$5:D$28,4,FALSE)</f>
        <v>5</v>
      </c>
      <c r="CE14" s="27">
        <f>VLOOKUP(C14,[4]genero!A$5:E$28,5,FALSE)</f>
        <v>0</v>
      </c>
      <c r="CF14" s="27">
        <f>VLOOKUP(C14,[4]genero!A$5:F$28,6,FALSE)</f>
        <v>16</v>
      </c>
      <c r="CG14" s="29">
        <v>0</v>
      </c>
      <c r="CH14" s="26">
        <f>VLOOKUP(C14,[5]genero!A$5:C$29,3,FALSE)</f>
        <v>24</v>
      </c>
      <c r="CI14" s="27">
        <f>VLOOKUP(C14,[5]genero!A$5:D$29,4,FALSE)</f>
        <v>4</v>
      </c>
      <c r="CJ14" s="27">
        <f t="shared" si="14"/>
        <v>28</v>
      </c>
      <c r="CK14" s="27">
        <v>0</v>
      </c>
      <c r="CL14" s="27">
        <v>0</v>
      </c>
      <c r="CM14" s="27">
        <v>0</v>
      </c>
      <c r="CN14" s="27">
        <v>2</v>
      </c>
      <c r="CO14" s="27">
        <v>13</v>
      </c>
      <c r="CP14" s="27">
        <v>7</v>
      </c>
      <c r="CQ14" s="27">
        <v>5</v>
      </c>
      <c r="CR14" s="27">
        <v>1</v>
      </c>
      <c r="CS14" s="27">
        <f t="shared" si="5"/>
        <v>28</v>
      </c>
      <c r="CT14" s="27">
        <v>0</v>
      </c>
      <c r="CU14" s="27">
        <v>0</v>
      </c>
      <c r="CV14" s="27">
        <v>0</v>
      </c>
      <c r="CW14" s="27">
        <f>VLOOKUP(C14,[5]estrato!A$5:C$29,3,FALSE)</f>
        <v>18</v>
      </c>
      <c r="CX14" s="27">
        <f>VLOOKUP(C14,[5]estrato!A$5:D$29,4,FALSE)</f>
        <v>9</v>
      </c>
      <c r="CY14" s="27">
        <f>VLOOKUP(C14,[5]estrato!A$5:E$29,5,FALSE)</f>
        <v>1</v>
      </c>
      <c r="CZ14" s="27">
        <f>VLOOKUP(C14,[5]estrato!A$5:F$29,6,FALSE)</f>
        <v>0</v>
      </c>
      <c r="DA14" s="29">
        <v>0</v>
      </c>
      <c r="DB14" s="26">
        <f>VLOOKUP(C14,[6]genero!A$5:C$28,3,FALSE)</f>
        <v>20</v>
      </c>
      <c r="DC14" s="27">
        <f>VLOOKUP(C14,[6]genero!A$5:D$28,4,FALSE)</f>
        <v>8</v>
      </c>
      <c r="DD14" s="27">
        <f t="shared" si="6"/>
        <v>28</v>
      </c>
      <c r="DE14" s="27">
        <v>0</v>
      </c>
      <c r="DF14" s="27">
        <v>0</v>
      </c>
      <c r="DG14" s="27">
        <v>0</v>
      </c>
      <c r="DH14" s="27">
        <v>4</v>
      </c>
      <c r="DI14" s="27">
        <v>6</v>
      </c>
      <c r="DJ14" s="27">
        <v>6</v>
      </c>
      <c r="DK14" s="27">
        <v>7</v>
      </c>
      <c r="DL14" s="27">
        <v>5</v>
      </c>
      <c r="DM14" s="33">
        <f t="shared" si="7"/>
        <v>28</v>
      </c>
      <c r="DN14" s="27">
        <f>VLOOKUP(C14,[6]comunidad!A$5:D$28,4,FALSE)</f>
        <v>0</v>
      </c>
      <c r="DO14" s="27">
        <f>VLOOKUP(C14,[6]comunidad!A$5:E$28,5,FALSE)</f>
        <v>0</v>
      </c>
      <c r="DP14" s="27">
        <v>0</v>
      </c>
      <c r="DQ14" s="27">
        <f>VLOOKUP(C14,[6]estrato!A$5:C$28,3,FALSE)</f>
        <v>16</v>
      </c>
      <c r="DR14" s="27">
        <f>VLOOKUP(C14,[6]estrato!A$5:D$28,4,FALSE)</f>
        <v>8</v>
      </c>
      <c r="DS14" s="27">
        <f>VLOOKUP(C14,[6]estrato!A$5:E$28,5,FALSE)</f>
        <v>3</v>
      </c>
      <c r="DT14" s="27">
        <f>VLOOKUP(C14,[6]estrato!A$5:F$28,6,FALSE)</f>
        <v>0</v>
      </c>
      <c r="DU14" s="29">
        <f>VLOOKUP(C14,[6]estrato!A$5:G$28,7,FALSE)</f>
        <v>1</v>
      </c>
      <c r="DV14" s="26">
        <f>VLOOKUP(C14,[7]genero!A$5:C$30,3,FALSE)</f>
        <v>19</v>
      </c>
      <c r="DW14" s="27">
        <f>VLOOKUP(C14,[7]genero!A$5:D$30,4,FALSE)</f>
        <v>9</v>
      </c>
      <c r="DX14" s="27">
        <f t="shared" si="8"/>
        <v>28</v>
      </c>
      <c r="DY14" s="27">
        <v>0</v>
      </c>
      <c r="DZ14" s="27">
        <v>0</v>
      </c>
      <c r="EA14" s="27">
        <v>0</v>
      </c>
      <c r="EB14" s="27">
        <v>2</v>
      </c>
      <c r="EC14" s="27">
        <v>11</v>
      </c>
      <c r="ED14" s="27">
        <v>7</v>
      </c>
      <c r="EE14" s="27">
        <v>2</v>
      </c>
      <c r="EF14" s="27">
        <v>6</v>
      </c>
      <c r="EG14" s="27">
        <f t="shared" si="9"/>
        <v>28</v>
      </c>
      <c r="EH14" s="27">
        <f>VLOOKUP(C14,[7]poblacion!A$5:D$30,4,)</f>
        <v>0</v>
      </c>
      <c r="EI14" s="27">
        <v>0</v>
      </c>
      <c r="EJ14" s="27">
        <f>VLOOKUP(C14,[7]poblacion!A$5:E$30,5,)</f>
        <v>0</v>
      </c>
      <c r="EK14" s="31">
        <f>VLOOKUP(C14,[7]estrato!A$5:C$30,3,FALSE)</f>
        <v>24</v>
      </c>
      <c r="EL14" s="31">
        <f>VLOOKUP(C14,[7]estrato!A$5:D$30,4,FALSE)</f>
        <v>3</v>
      </c>
      <c r="EM14" s="31">
        <f>VLOOKUP(C14,[7]estrato!A$5:E$30,5,FALSE)</f>
        <v>1</v>
      </c>
      <c r="EN14" s="27">
        <f>VLOOKUP(C14,[7]estrato!A$5:F$30,6,FALSE)</f>
        <v>0</v>
      </c>
      <c r="EO14" s="29">
        <f>VLOOKUP(C14,[7]estrato!A$5:G$30,7,)</f>
        <v>0</v>
      </c>
      <c r="EP14" s="26">
        <f>VLOOKUP(C14,[8]genero!A$5:C$33,3,)</f>
        <v>23</v>
      </c>
      <c r="EQ14" s="27">
        <f>VLOOKUP(C14,[8]genero!A$5:D$33,4,)</f>
        <v>11</v>
      </c>
      <c r="ER14" s="27">
        <f t="shared" si="15"/>
        <v>34</v>
      </c>
      <c r="ES14" s="27">
        <v>0</v>
      </c>
      <c r="ET14" s="27">
        <v>0</v>
      </c>
      <c r="EU14" s="27">
        <v>0</v>
      </c>
      <c r="EV14" s="27">
        <v>2</v>
      </c>
      <c r="EW14" s="27">
        <v>9</v>
      </c>
      <c r="EX14" s="27">
        <v>5</v>
      </c>
      <c r="EY14" s="27">
        <v>6</v>
      </c>
      <c r="EZ14" s="27">
        <v>12</v>
      </c>
      <c r="FA14" s="27">
        <f>SUM(ES14:EZ14)</f>
        <v>34</v>
      </c>
      <c r="FB14" s="27">
        <f>VLOOKUP(C14,[8]comunidades!A$5:D$33,4,)</f>
        <v>0</v>
      </c>
      <c r="FC14" s="27">
        <f>VLOOKUP(C14,[8]comunidades!A$5:E$33,5,)</f>
        <v>0</v>
      </c>
      <c r="FD14" s="27">
        <f>VLOOKUP(C14,[8]comunidades!A$5:F$33,6,)</f>
        <v>0</v>
      </c>
      <c r="FE14" s="27">
        <f>VLOOKUP(C14,[8]estrato!A$5:C$33,3,)</f>
        <v>17</v>
      </c>
      <c r="FF14" s="27">
        <f>VLOOKUP(C14,[8]estrato!A$5:D$33,4,)</f>
        <v>10</v>
      </c>
      <c r="FG14" s="27">
        <f>VLOOKUP(C14,[8]estrato!A$5:E$33,5,)</f>
        <v>5</v>
      </c>
      <c r="FH14" s="27">
        <f>VLOOKUP(C14,[8]estrato!A$5:F$33,6,)</f>
        <v>2</v>
      </c>
      <c r="FI14" s="29">
        <v>0</v>
      </c>
    </row>
    <row r="15" spans="2:165" x14ac:dyDescent="0.25">
      <c r="B15" s="72"/>
      <c r="C15" s="24">
        <v>7794</v>
      </c>
      <c r="D15" s="34" t="s">
        <v>40</v>
      </c>
      <c r="E15" s="62"/>
      <c r="F15" s="26">
        <v>0</v>
      </c>
      <c r="G15" s="27">
        <v>0</v>
      </c>
      <c r="H15" s="27">
        <f t="shared" si="1"/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8">
        <f t="shared" si="16"/>
        <v>0</v>
      </c>
      <c r="R15" s="26">
        <v>0</v>
      </c>
      <c r="S15" s="27">
        <v>0</v>
      </c>
      <c r="T15" s="29">
        <v>0</v>
      </c>
      <c r="U15" s="26">
        <v>0</v>
      </c>
      <c r="V15" s="27">
        <v>0</v>
      </c>
      <c r="W15" s="27">
        <v>0</v>
      </c>
      <c r="X15" s="27">
        <v>0</v>
      </c>
      <c r="Y15" s="29">
        <v>0</v>
      </c>
      <c r="Z15" s="26">
        <f>VLOOKUP(C15,[2]GENERO!A$5:C$27,3,)</f>
        <v>12</v>
      </c>
      <c r="AA15" s="27">
        <f>VLOOKUP(C15,[2]GENERO!A$5:D$27,4,)</f>
        <v>7</v>
      </c>
      <c r="AB15" s="27">
        <f t="shared" si="11"/>
        <v>19</v>
      </c>
      <c r="AC15" s="27">
        <v>0</v>
      </c>
      <c r="AD15" s="27">
        <v>0</v>
      </c>
      <c r="AE15" s="27">
        <v>0</v>
      </c>
      <c r="AF15" s="27">
        <v>0</v>
      </c>
      <c r="AG15" s="27">
        <v>4</v>
      </c>
      <c r="AH15" s="27">
        <v>5</v>
      </c>
      <c r="AI15" s="27">
        <v>5</v>
      </c>
      <c r="AJ15" s="27">
        <v>5</v>
      </c>
      <c r="AK15" s="29">
        <f t="shared" si="2"/>
        <v>19</v>
      </c>
      <c r="AL15" s="26">
        <v>0</v>
      </c>
      <c r="AM15" s="27">
        <v>0</v>
      </c>
      <c r="AN15" s="29">
        <v>0</v>
      </c>
      <c r="AO15" s="30">
        <f>VLOOKUP(C15,[2]ESTRATO!A$5:C$27,3,FALSE)</f>
        <v>13</v>
      </c>
      <c r="AP15" s="31">
        <f>VLOOKUP(C15,[2]ESTRATO!A$5:D$27,4,FALSE)</f>
        <v>2</v>
      </c>
      <c r="AQ15" s="31">
        <f>VLOOKUP(C15,[2]ESTRATO!A$5:E$27,5,FALSE)</f>
        <v>0</v>
      </c>
      <c r="AR15" s="27">
        <f>VLOOKUP(C15,[2]ESTRATO!A$5:F$27,6,FALSE)</f>
        <v>4</v>
      </c>
      <c r="AS15" s="29">
        <f>VLOOKUP(C15,[2]ESTRATO!A$5:G$27,7,FALSE)</f>
        <v>0</v>
      </c>
      <c r="AT15" s="32">
        <v>0</v>
      </c>
      <c r="AU15" s="27">
        <v>0</v>
      </c>
      <c r="AV15" s="27">
        <f t="shared" si="3"/>
        <v>0</v>
      </c>
      <c r="AW15" s="27">
        <v>0</v>
      </c>
      <c r="AX15" s="27">
        <v>0</v>
      </c>
      <c r="AY15" s="27">
        <v>0</v>
      </c>
      <c r="AZ15" s="27">
        <v>0</v>
      </c>
      <c r="BA15" s="27">
        <v>0</v>
      </c>
      <c r="BB15" s="27">
        <v>0</v>
      </c>
      <c r="BC15" s="27">
        <v>0</v>
      </c>
      <c r="BD15" s="27">
        <v>0</v>
      </c>
      <c r="BE15" s="27">
        <f t="shared" si="12"/>
        <v>0</v>
      </c>
      <c r="BF15" s="27">
        <v>0</v>
      </c>
      <c r="BG15" s="27">
        <v>0</v>
      </c>
      <c r="BH15" s="27">
        <v>0</v>
      </c>
      <c r="BI15" s="31">
        <v>0</v>
      </c>
      <c r="BJ15" s="31">
        <v>0</v>
      </c>
      <c r="BK15" s="31">
        <v>0</v>
      </c>
      <c r="BL15" s="27">
        <v>0</v>
      </c>
      <c r="BM15" s="28">
        <v>0</v>
      </c>
      <c r="BN15" s="26">
        <v>0</v>
      </c>
      <c r="BO15" s="27">
        <v>0</v>
      </c>
      <c r="BP15" s="27">
        <f t="shared" si="4"/>
        <v>0</v>
      </c>
      <c r="BQ15" s="27">
        <v>0</v>
      </c>
      <c r="BR15" s="27">
        <v>0</v>
      </c>
      <c r="BS15" s="27">
        <v>0</v>
      </c>
      <c r="BT15" s="27">
        <v>0</v>
      </c>
      <c r="BU15" s="27">
        <v>0</v>
      </c>
      <c r="BV15" s="27">
        <v>0</v>
      </c>
      <c r="BW15" s="27">
        <v>0</v>
      </c>
      <c r="BX15" s="27">
        <v>0</v>
      </c>
      <c r="BY15" s="27">
        <f t="shared" si="13"/>
        <v>0</v>
      </c>
      <c r="BZ15" s="27">
        <v>0</v>
      </c>
      <c r="CA15" s="27">
        <v>0</v>
      </c>
      <c r="CB15" s="27">
        <v>0</v>
      </c>
      <c r="CC15" s="27">
        <v>0</v>
      </c>
      <c r="CD15" s="27">
        <v>0</v>
      </c>
      <c r="CE15" s="27">
        <v>0</v>
      </c>
      <c r="CF15" s="27">
        <v>0</v>
      </c>
      <c r="CG15" s="29">
        <v>0</v>
      </c>
      <c r="CH15" s="26">
        <f>VLOOKUP(C15,[5]genero!A$5:C$29,3,FALSE)</f>
        <v>0</v>
      </c>
      <c r="CI15" s="27">
        <f>VLOOKUP(C15,[5]genero!A$5:D$29,4,FALSE)</f>
        <v>1</v>
      </c>
      <c r="CJ15" s="27">
        <f t="shared" si="14"/>
        <v>1</v>
      </c>
      <c r="CK15" s="27">
        <v>0</v>
      </c>
      <c r="CL15" s="27">
        <v>0</v>
      </c>
      <c r="CM15" s="27">
        <v>0</v>
      </c>
      <c r="CN15" s="27">
        <v>1</v>
      </c>
      <c r="CO15" s="27">
        <v>0</v>
      </c>
      <c r="CP15" s="27">
        <v>0</v>
      </c>
      <c r="CQ15" s="27">
        <v>0</v>
      </c>
      <c r="CR15" s="27">
        <v>0</v>
      </c>
      <c r="CS15" s="27">
        <f t="shared" si="5"/>
        <v>1</v>
      </c>
      <c r="CT15" s="27">
        <v>0</v>
      </c>
      <c r="CU15" s="27">
        <v>0</v>
      </c>
      <c r="CV15" s="27">
        <v>0</v>
      </c>
      <c r="CW15" s="27">
        <f>VLOOKUP(C15,[5]estrato!A$5:C$29,3,FALSE)</f>
        <v>1</v>
      </c>
      <c r="CX15" s="27">
        <f>VLOOKUP(C15,[5]estrato!A$5:D$29,4,FALSE)</f>
        <v>0</v>
      </c>
      <c r="CY15" s="27">
        <f>VLOOKUP(C15,[5]estrato!A$5:E$29,5,FALSE)</f>
        <v>0</v>
      </c>
      <c r="CZ15" s="27">
        <f>VLOOKUP(C15,[5]estrato!A$5:F$29,6,FALSE)</f>
        <v>0</v>
      </c>
      <c r="DA15" s="29">
        <v>0</v>
      </c>
      <c r="DB15" s="26">
        <f>VLOOKUP(C15,[6]genero!A$5:C$28,3,FALSE)</f>
        <v>7</v>
      </c>
      <c r="DC15" s="27">
        <f>VLOOKUP(C15,[6]genero!A$5:D$28,4,FALSE)</f>
        <v>3</v>
      </c>
      <c r="DD15" s="27">
        <f t="shared" si="6"/>
        <v>10</v>
      </c>
      <c r="DE15" s="27">
        <v>0</v>
      </c>
      <c r="DF15" s="27">
        <v>0</v>
      </c>
      <c r="DG15" s="27">
        <v>0</v>
      </c>
      <c r="DH15" s="27">
        <v>0</v>
      </c>
      <c r="DI15" s="27">
        <v>4</v>
      </c>
      <c r="DJ15" s="27">
        <v>2</v>
      </c>
      <c r="DK15" s="27">
        <v>1</v>
      </c>
      <c r="DL15" s="27">
        <v>3</v>
      </c>
      <c r="DM15" s="33">
        <f t="shared" si="7"/>
        <v>10</v>
      </c>
      <c r="DN15" s="27">
        <f>VLOOKUP(C15,[6]comunidad!A$5:D$28,4,FALSE)</f>
        <v>0</v>
      </c>
      <c r="DO15" s="27">
        <f>VLOOKUP(C15,[6]comunidad!A$5:E$28,5,FALSE)</f>
        <v>0</v>
      </c>
      <c r="DP15" s="27">
        <v>0</v>
      </c>
      <c r="DQ15" s="27">
        <f>VLOOKUP(C15,[6]estrato!A$5:C$28,3,FALSE)</f>
        <v>4</v>
      </c>
      <c r="DR15" s="27">
        <f>VLOOKUP(C15,[6]estrato!A$5:D$28,4,FALSE)</f>
        <v>1</v>
      </c>
      <c r="DS15" s="27">
        <f>VLOOKUP(C15,[6]estrato!A$5:E$28,5,FALSE)</f>
        <v>5</v>
      </c>
      <c r="DT15" s="27">
        <f>VLOOKUP(C15,[6]estrato!A$5:F$28,6,FALSE)</f>
        <v>0</v>
      </c>
      <c r="DU15" s="29">
        <f>VLOOKUP(C15,[6]estrato!A$5:G$28,7,FALSE)</f>
        <v>0</v>
      </c>
      <c r="DV15" s="26">
        <f>VLOOKUP(C15,[7]genero!A$5:C$30,3,FALSE)</f>
        <v>0</v>
      </c>
      <c r="DW15" s="27">
        <f>VLOOKUP(C15,[7]genero!A$5:D$30,4,FALSE)</f>
        <v>1</v>
      </c>
      <c r="DX15" s="27">
        <f t="shared" si="8"/>
        <v>1</v>
      </c>
      <c r="DY15" s="27">
        <v>0</v>
      </c>
      <c r="DZ15" s="27">
        <v>0</v>
      </c>
      <c r="EA15" s="27">
        <v>0</v>
      </c>
      <c r="EB15" s="27">
        <v>0</v>
      </c>
      <c r="EC15" s="27">
        <v>0</v>
      </c>
      <c r="ED15" s="27">
        <v>0</v>
      </c>
      <c r="EE15" s="27">
        <v>0</v>
      </c>
      <c r="EF15" s="27">
        <v>1</v>
      </c>
      <c r="EG15" s="27">
        <f t="shared" si="9"/>
        <v>1</v>
      </c>
      <c r="EH15" s="27">
        <f>VLOOKUP(C15,[7]poblacion!A$5:D$30,4,)</f>
        <v>0</v>
      </c>
      <c r="EI15" s="27">
        <v>0</v>
      </c>
      <c r="EJ15" s="27">
        <f>VLOOKUP(C15,[7]poblacion!A$5:E$30,5,)</f>
        <v>0</v>
      </c>
      <c r="EK15" s="31">
        <f>VLOOKUP(C15,[7]estrato!A$5:C$30,3,FALSE)</f>
        <v>1</v>
      </c>
      <c r="EL15" s="31">
        <f>VLOOKUP(C15,[7]estrato!A$5:D$30,4,FALSE)</f>
        <v>0</v>
      </c>
      <c r="EM15" s="31">
        <f>VLOOKUP(C15,[7]estrato!A$5:E$30,5,FALSE)</f>
        <v>0</v>
      </c>
      <c r="EN15" s="27">
        <f>VLOOKUP(C15,[7]estrato!A$5:F$30,6,FALSE)</f>
        <v>0</v>
      </c>
      <c r="EO15" s="29">
        <f>VLOOKUP(C15,[7]estrato!A$5:G$30,7,)</f>
        <v>0</v>
      </c>
      <c r="EP15" s="26">
        <f>VLOOKUP(C15,[8]genero!A$5:C$33,3,)</f>
        <v>3</v>
      </c>
      <c r="EQ15" s="27">
        <f>VLOOKUP(C15,[8]genero!A$5:D$33,4,)</f>
        <v>4</v>
      </c>
      <c r="ER15" s="27">
        <f t="shared" si="15"/>
        <v>7</v>
      </c>
      <c r="ES15" s="27">
        <v>0</v>
      </c>
      <c r="ET15" s="27">
        <v>0</v>
      </c>
      <c r="EU15" s="27">
        <v>0</v>
      </c>
      <c r="EV15" s="35">
        <v>1</v>
      </c>
      <c r="EW15" s="35">
        <v>4</v>
      </c>
      <c r="EX15" s="35">
        <v>1</v>
      </c>
      <c r="EY15" s="35">
        <v>1</v>
      </c>
      <c r="EZ15" s="35">
        <v>0</v>
      </c>
      <c r="FA15" s="27">
        <f t="shared" si="10"/>
        <v>7</v>
      </c>
      <c r="FB15" s="27">
        <f>VLOOKUP(C15,[8]comunidades!A$5:D$33,4,)</f>
        <v>0</v>
      </c>
      <c r="FC15" s="27">
        <f>VLOOKUP(C15,[8]comunidades!A$5:E$33,5,)</f>
        <v>0</v>
      </c>
      <c r="FD15" s="27">
        <f>VLOOKUP(C15,[8]comunidades!A$5:F$33,6,)</f>
        <v>0</v>
      </c>
      <c r="FE15" s="27">
        <f>VLOOKUP(C15,[8]estrato!A$5:C$33,3,)</f>
        <v>2</v>
      </c>
      <c r="FF15" s="27">
        <f>VLOOKUP(C15,[8]estrato!A$5:D$33,4,)</f>
        <v>3</v>
      </c>
      <c r="FG15" s="27">
        <f>VLOOKUP(C15,[8]estrato!A$5:E$33,5,)</f>
        <v>2</v>
      </c>
      <c r="FH15" s="27">
        <f>VLOOKUP(C15,[8]estrato!A$5:F$33,6,)</f>
        <v>0</v>
      </c>
      <c r="FI15" s="29">
        <v>0</v>
      </c>
    </row>
    <row r="16" spans="2:165" x14ac:dyDescent="0.25">
      <c r="B16" s="72"/>
      <c r="C16" s="24">
        <v>102497</v>
      </c>
      <c r="D16" s="25" t="s">
        <v>41</v>
      </c>
      <c r="E16" s="69"/>
      <c r="F16" s="26">
        <v>0</v>
      </c>
      <c r="G16" s="27">
        <v>0</v>
      </c>
      <c r="H16" s="27">
        <f t="shared" si="1"/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8">
        <f t="shared" si="16"/>
        <v>0</v>
      </c>
      <c r="R16" s="26">
        <v>0</v>
      </c>
      <c r="S16" s="27">
        <v>0</v>
      </c>
      <c r="T16" s="29">
        <v>0</v>
      </c>
      <c r="U16" s="26">
        <v>0</v>
      </c>
      <c r="V16" s="27">
        <v>0</v>
      </c>
      <c r="W16" s="27">
        <v>0</v>
      </c>
      <c r="X16" s="27">
        <v>0</v>
      </c>
      <c r="Y16" s="29">
        <v>0</v>
      </c>
      <c r="Z16" s="26">
        <v>0</v>
      </c>
      <c r="AA16" s="27">
        <v>0</v>
      </c>
      <c r="AB16" s="27">
        <f t="shared" si="11"/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9">
        <f t="shared" si="2"/>
        <v>0</v>
      </c>
      <c r="AL16" s="26">
        <v>0</v>
      </c>
      <c r="AM16" s="27">
        <v>0</v>
      </c>
      <c r="AN16" s="29">
        <v>0</v>
      </c>
      <c r="AO16" s="30">
        <v>0</v>
      </c>
      <c r="AP16" s="31">
        <v>0</v>
      </c>
      <c r="AQ16" s="31">
        <v>0</v>
      </c>
      <c r="AR16" s="27">
        <v>0</v>
      </c>
      <c r="AS16" s="29">
        <v>0</v>
      </c>
      <c r="AT16" s="32">
        <v>0</v>
      </c>
      <c r="AU16" s="27">
        <v>0</v>
      </c>
      <c r="AV16" s="27">
        <f t="shared" si="3"/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7">
        <f t="shared" si="12"/>
        <v>0</v>
      </c>
      <c r="BF16" s="27">
        <v>0</v>
      </c>
      <c r="BG16" s="27">
        <v>0</v>
      </c>
      <c r="BH16" s="27">
        <v>0</v>
      </c>
      <c r="BI16" s="31">
        <v>0</v>
      </c>
      <c r="BJ16" s="31">
        <v>0</v>
      </c>
      <c r="BK16" s="31">
        <v>0</v>
      </c>
      <c r="BL16" s="27">
        <v>0</v>
      </c>
      <c r="BM16" s="28">
        <v>0</v>
      </c>
      <c r="BN16" s="26">
        <v>0</v>
      </c>
      <c r="BO16" s="27">
        <v>0</v>
      </c>
      <c r="BP16" s="27">
        <f t="shared" si="4"/>
        <v>0</v>
      </c>
      <c r="BQ16" s="27">
        <v>0</v>
      </c>
      <c r="BR16" s="27">
        <v>0</v>
      </c>
      <c r="BS16" s="27">
        <v>0</v>
      </c>
      <c r="BT16" s="27">
        <v>0</v>
      </c>
      <c r="BU16" s="27">
        <v>0</v>
      </c>
      <c r="BV16" s="27">
        <v>0</v>
      </c>
      <c r="BW16" s="27">
        <v>0</v>
      </c>
      <c r="BX16" s="27">
        <v>0</v>
      </c>
      <c r="BY16" s="27">
        <f t="shared" si="13"/>
        <v>0</v>
      </c>
      <c r="BZ16" s="27">
        <v>0</v>
      </c>
      <c r="CA16" s="27">
        <v>0</v>
      </c>
      <c r="CB16" s="27">
        <v>0</v>
      </c>
      <c r="CC16" s="27">
        <v>0</v>
      </c>
      <c r="CD16" s="27">
        <v>0</v>
      </c>
      <c r="CE16" s="27">
        <v>0</v>
      </c>
      <c r="CF16" s="27">
        <v>0</v>
      </c>
      <c r="CG16" s="29">
        <v>0</v>
      </c>
      <c r="CH16" s="26">
        <v>0</v>
      </c>
      <c r="CI16" s="27">
        <v>0</v>
      </c>
      <c r="CJ16" s="27">
        <v>0</v>
      </c>
      <c r="CK16" s="27">
        <v>0</v>
      </c>
      <c r="CL16" s="27">
        <v>0</v>
      </c>
      <c r="CM16" s="27">
        <v>0</v>
      </c>
      <c r="CN16" s="27">
        <v>0</v>
      </c>
      <c r="CO16" s="27">
        <v>0</v>
      </c>
      <c r="CP16" s="27">
        <v>0</v>
      </c>
      <c r="CQ16" s="27">
        <v>0</v>
      </c>
      <c r="CR16" s="27">
        <v>0</v>
      </c>
      <c r="CS16" s="27">
        <f t="shared" si="5"/>
        <v>0</v>
      </c>
      <c r="CT16" s="27">
        <v>0</v>
      </c>
      <c r="CU16" s="27">
        <v>0</v>
      </c>
      <c r="CV16" s="27">
        <v>0</v>
      </c>
      <c r="CW16" s="27">
        <v>0</v>
      </c>
      <c r="CX16" s="27">
        <v>0</v>
      </c>
      <c r="CY16" s="27">
        <v>0</v>
      </c>
      <c r="CZ16" s="27">
        <v>0</v>
      </c>
      <c r="DA16" s="29">
        <v>0</v>
      </c>
      <c r="DB16" s="26">
        <v>0</v>
      </c>
      <c r="DC16" s="27">
        <v>0</v>
      </c>
      <c r="DD16" s="27">
        <v>0</v>
      </c>
      <c r="DE16" s="27">
        <v>0</v>
      </c>
      <c r="DF16" s="27">
        <v>0</v>
      </c>
      <c r="DG16" s="27">
        <v>0</v>
      </c>
      <c r="DH16" s="27">
        <v>0</v>
      </c>
      <c r="DI16" s="27">
        <v>0</v>
      </c>
      <c r="DJ16" s="27">
        <v>0</v>
      </c>
      <c r="DK16" s="27">
        <v>0</v>
      </c>
      <c r="DL16" s="27">
        <v>0</v>
      </c>
      <c r="DM16" s="33">
        <f t="shared" si="7"/>
        <v>0</v>
      </c>
      <c r="DN16" s="27">
        <v>0</v>
      </c>
      <c r="DO16" s="27">
        <v>0</v>
      </c>
      <c r="DP16" s="27">
        <v>0</v>
      </c>
      <c r="DQ16" s="27">
        <v>0</v>
      </c>
      <c r="DR16" s="27">
        <v>0</v>
      </c>
      <c r="DS16" s="27">
        <v>0</v>
      </c>
      <c r="DT16" s="27">
        <v>0</v>
      </c>
      <c r="DU16" s="29">
        <v>0</v>
      </c>
      <c r="DV16" s="26">
        <v>0</v>
      </c>
      <c r="DW16" s="27">
        <v>0</v>
      </c>
      <c r="DX16" s="27">
        <v>0</v>
      </c>
      <c r="DY16" s="27">
        <v>0</v>
      </c>
      <c r="DZ16" s="27">
        <v>0</v>
      </c>
      <c r="EA16" s="27">
        <v>0</v>
      </c>
      <c r="EB16" s="27">
        <v>0</v>
      </c>
      <c r="EC16" s="27">
        <v>0</v>
      </c>
      <c r="ED16" s="27">
        <v>0</v>
      </c>
      <c r="EE16" s="27">
        <v>0</v>
      </c>
      <c r="EF16" s="27">
        <v>0</v>
      </c>
      <c r="EG16" s="27">
        <f t="shared" si="9"/>
        <v>0</v>
      </c>
      <c r="EH16" s="27">
        <v>0</v>
      </c>
      <c r="EI16" s="27">
        <v>0</v>
      </c>
      <c r="EJ16" s="27">
        <v>0</v>
      </c>
      <c r="EK16" s="31">
        <v>0</v>
      </c>
      <c r="EL16" s="31">
        <v>0</v>
      </c>
      <c r="EM16" s="31">
        <v>0</v>
      </c>
      <c r="EN16" s="27">
        <v>0</v>
      </c>
      <c r="EO16" s="29">
        <v>0</v>
      </c>
      <c r="EP16" s="26">
        <f>VLOOKUP(C16,[8]genero!A$5:C$33,3,)</f>
        <v>3</v>
      </c>
      <c r="EQ16" s="27">
        <f>VLOOKUP(C16,[8]genero!A$5:D$33,4,)</f>
        <v>2</v>
      </c>
      <c r="ER16" s="27">
        <f t="shared" si="15"/>
        <v>5</v>
      </c>
      <c r="ES16" s="27">
        <v>0</v>
      </c>
      <c r="ET16" s="27">
        <v>0</v>
      </c>
      <c r="EU16" s="27">
        <v>0</v>
      </c>
      <c r="EV16" s="27">
        <v>0</v>
      </c>
      <c r="EW16" s="27">
        <v>0</v>
      </c>
      <c r="EX16" s="27">
        <v>0</v>
      </c>
      <c r="EY16" s="27">
        <v>0</v>
      </c>
      <c r="EZ16" s="27">
        <v>5</v>
      </c>
      <c r="FA16" s="27">
        <f t="shared" si="10"/>
        <v>5</v>
      </c>
      <c r="FB16" s="27">
        <f>VLOOKUP(C16,[8]comunidades!A$5:D$33,4,)</f>
        <v>0</v>
      </c>
      <c r="FC16" s="27">
        <f>VLOOKUP(C16,[8]comunidades!A$5:E$33,5,)</f>
        <v>0</v>
      </c>
      <c r="FD16" s="27">
        <f>VLOOKUP(C16,[8]comunidades!A$5:F$33,6,)</f>
        <v>0</v>
      </c>
      <c r="FE16" s="27">
        <f>VLOOKUP(C16,[8]estrato!A$5:C$33,3,)</f>
        <v>1</v>
      </c>
      <c r="FF16" s="27">
        <f>VLOOKUP(C16,[8]estrato!A$5:D$33,4,)</f>
        <v>2</v>
      </c>
      <c r="FG16" s="27">
        <f>VLOOKUP(C16,[8]estrato!A$5:E$33,5,)</f>
        <v>1</v>
      </c>
      <c r="FH16" s="27">
        <f>VLOOKUP(C16,[8]estrato!A$5:F$33,6,)</f>
        <v>1</v>
      </c>
      <c r="FI16" s="29">
        <v>0</v>
      </c>
    </row>
    <row r="17" spans="2:165" x14ac:dyDescent="0.25">
      <c r="B17" s="72"/>
      <c r="C17" s="24">
        <v>102763</v>
      </c>
      <c r="D17" s="25" t="s">
        <v>42</v>
      </c>
      <c r="E17" s="69"/>
      <c r="F17" s="26">
        <v>0</v>
      </c>
      <c r="G17" s="27">
        <v>0</v>
      </c>
      <c r="H17" s="27">
        <f t="shared" si="1"/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8">
        <f t="shared" si="16"/>
        <v>0</v>
      </c>
      <c r="R17" s="26">
        <v>0</v>
      </c>
      <c r="S17" s="27">
        <v>0</v>
      </c>
      <c r="T17" s="29">
        <v>0</v>
      </c>
      <c r="U17" s="26">
        <v>0</v>
      </c>
      <c r="V17" s="27">
        <v>0</v>
      </c>
      <c r="W17" s="27">
        <v>0</v>
      </c>
      <c r="X17" s="27">
        <v>0</v>
      </c>
      <c r="Y17" s="29">
        <v>0</v>
      </c>
      <c r="Z17" s="26">
        <v>0</v>
      </c>
      <c r="AA17" s="27">
        <v>0</v>
      </c>
      <c r="AB17" s="27">
        <f t="shared" si="11"/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9">
        <f t="shared" si="2"/>
        <v>0</v>
      </c>
      <c r="AL17" s="26">
        <v>0</v>
      </c>
      <c r="AM17" s="27">
        <v>0</v>
      </c>
      <c r="AN17" s="29">
        <v>0</v>
      </c>
      <c r="AO17" s="30">
        <v>0</v>
      </c>
      <c r="AP17" s="31">
        <v>0</v>
      </c>
      <c r="AQ17" s="31">
        <v>0</v>
      </c>
      <c r="AR17" s="27">
        <v>0</v>
      </c>
      <c r="AS17" s="29">
        <v>0</v>
      </c>
      <c r="AT17" s="32">
        <v>0</v>
      </c>
      <c r="AU17" s="27">
        <v>0</v>
      </c>
      <c r="AV17" s="27">
        <f t="shared" si="3"/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f t="shared" si="12"/>
        <v>0</v>
      </c>
      <c r="BF17" s="27">
        <v>0</v>
      </c>
      <c r="BG17" s="27">
        <v>0</v>
      </c>
      <c r="BH17" s="27">
        <v>0</v>
      </c>
      <c r="BI17" s="31">
        <v>0</v>
      </c>
      <c r="BJ17" s="31">
        <v>0</v>
      </c>
      <c r="BK17" s="31">
        <v>0</v>
      </c>
      <c r="BL17" s="27">
        <v>0</v>
      </c>
      <c r="BM17" s="28">
        <v>0</v>
      </c>
      <c r="BN17" s="26">
        <v>0</v>
      </c>
      <c r="BO17" s="27">
        <v>0</v>
      </c>
      <c r="BP17" s="27">
        <f t="shared" si="4"/>
        <v>0</v>
      </c>
      <c r="BQ17" s="27">
        <v>0</v>
      </c>
      <c r="BR17" s="27">
        <v>0</v>
      </c>
      <c r="BS17" s="27">
        <v>0</v>
      </c>
      <c r="BT17" s="27">
        <v>0</v>
      </c>
      <c r="BU17" s="27">
        <v>0</v>
      </c>
      <c r="BV17" s="27">
        <v>0</v>
      </c>
      <c r="BW17" s="27">
        <v>0</v>
      </c>
      <c r="BX17" s="27">
        <v>0</v>
      </c>
      <c r="BY17" s="27">
        <f t="shared" si="13"/>
        <v>0</v>
      </c>
      <c r="BZ17" s="27">
        <v>0</v>
      </c>
      <c r="CA17" s="27">
        <v>0</v>
      </c>
      <c r="CB17" s="27">
        <v>0</v>
      </c>
      <c r="CC17" s="27">
        <v>0</v>
      </c>
      <c r="CD17" s="27">
        <v>0</v>
      </c>
      <c r="CE17" s="27">
        <v>0</v>
      </c>
      <c r="CF17" s="27">
        <v>0</v>
      </c>
      <c r="CG17" s="29">
        <v>0</v>
      </c>
      <c r="CH17" s="26">
        <v>0</v>
      </c>
      <c r="CI17" s="27">
        <v>0</v>
      </c>
      <c r="CJ17" s="27">
        <v>0</v>
      </c>
      <c r="CK17" s="27">
        <v>0</v>
      </c>
      <c r="CL17" s="27">
        <v>0</v>
      </c>
      <c r="CM17" s="27">
        <v>0</v>
      </c>
      <c r="CN17" s="27">
        <v>0</v>
      </c>
      <c r="CO17" s="27">
        <v>0</v>
      </c>
      <c r="CP17" s="27">
        <v>0</v>
      </c>
      <c r="CQ17" s="27">
        <v>0</v>
      </c>
      <c r="CR17" s="27">
        <v>0</v>
      </c>
      <c r="CS17" s="27">
        <f t="shared" si="5"/>
        <v>0</v>
      </c>
      <c r="CT17" s="27">
        <v>0</v>
      </c>
      <c r="CU17" s="27">
        <v>0</v>
      </c>
      <c r="CV17" s="27">
        <v>0</v>
      </c>
      <c r="CW17" s="27">
        <v>0</v>
      </c>
      <c r="CX17" s="27">
        <v>0</v>
      </c>
      <c r="CY17" s="27">
        <v>0</v>
      </c>
      <c r="CZ17" s="27">
        <v>0</v>
      </c>
      <c r="DA17" s="29">
        <v>0</v>
      </c>
      <c r="DB17" s="26">
        <v>0</v>
      </c>
      <c r="DC17" s="27">
        <v>0</v>
      </c>
      <c r="DD17" s="27">
        <v>0</v>
      </c>
      <c r="DE17" s="27">
        <v>0</v>
      </c>
      <c r="DF17" s="27">
        <v>0</v>
      </c>
      <c r="DG17" s="27">
        <v>0</v>
      </c>
      <c r="DH17" s="27">
        <v>0</v>
      </c>
      <c r="DI17" s="27">
        <v>0</v>
      </c>
      <c r="DJ17" s="27">
        <v>0</v>
      </c>
      <c r="DK17" s="27">
        <v>0</v>
      </c>
      <c r="DL17" s="27">
        <v>0</v>
      </c>
      <c r="DM17" s="33">
        <f t="shared" si="7"/>
        <v>0</v>
      </c>
      <c r="DN17" s="27">
        <v>0</v>
      </c>
      <c r="DO17" s="27">
        <v>0</v>
      </c>
      <c r="DP17" s="27">
        <v>0</v>
      </c>
      <c r="DQ17" s="27">
        <v>0</v>
      </c>
      <c r="DR17" s="27">
        <v>0</v>
      </c>
      <c r="DS17" s="27">
        <v>0</v>
      </c>
      <c r="DT17" s="27">
        <v>0</v>
      </c>
      <c r="DU17" s="29">
        <v>0</v>
      </c>
      <c r="DV17" s="26">
        <f>VLOOKUP(C17,[7]genero!A$5:C$30,3,FALSE)</f>
        <v>3</v>
      </c>
      <c r="DW17" s="27">
        <f>VLOOKUP(C17,[7]genero!A$5:D$30,4,FALSE)</f>
        <v>3</v>
      </c>
      <c r="DX17" s="27">
        <f t="shared" si="8"/>
        <v>6</v>
      </c>
      <c r="DY17" s="27">
        <v>0</v>
      </c>
      <c r="DZ17" s="27">
        <v>0</v>
      </c>
      <c r="EA17" s="27">
        <v>0</v>
      </c>
      <c r="EB17" s="27">
        <v>0</v>
      </c>
      <c r="EC17" s="27">
        <v>0</v>
      </c>
      <c r="ED17" s="27">
        <v>2</v>
      </c>
      <c r="EE17" s="27">
        <v>1</v>
      </c>
      <c r="EF17" s="27">
        <v>3</v>
      </c>
      <c r="EG17" s="27">
        <f t="shared" si="9"/>
        <v>6</v>
      </c>
      <c r="EH17" s="27">
        <f>VLOOKUP(C17,[7]poblacion!A$5:D$30,4,)</f>
        <v>0</v>
      </c>
      <c r="EI17" s="27">
        <v>0</v>
      </c>
      <c r="EJ17" s="27">
        <f>VLOOKUP(C17,[7]poblacion!A$5:E$30,5,)</f>
        <v>0</v>
      </c>
      <c r="EK17" s="31">
        <f>VLOOKUP(C17,[7]estrato!A$5:C$30,3,FALSE)</f>
        <v>2</v>
      </c>
      <c r="EL17" s="31">
        <f>VLOOKUP(C17,[7]estrato!A$5:D$30,4,FALSE)</f>
        <v>0</v>
      </c>
      <c r="EM17" s="31">
        <f>VLOOKUP(C17,[7]estrato!A$5:E$30,5,FALSE)</f>
        <v>2</v>
      </c>
      <c r="EN17" s="27">
        <f>VLOOKUP(C17,[7]estrato!A$5:F$30,6,FALSE)</f>
        <v>2</v>
      </c>
      <c r="EO17" s="29">
        <f>VLOOKUP(C17,[7]estrato!A$5:G$30,7,)</f>
        <v>0</v>
      </c>
      <c r="EP17" s="26">
        <f>VLOOKUP(C17,[8]genero!A$5:C$33,3,)</f>
        <v>0</v>
      </c>
      <c r="EQ17" s="27">
        <f>VLOOKUP(C17,[8]genero!A$5:D$33,4,)</f>
        <v>2</v>
      </c>
      <c r="ER17" s="27">
        <f t="shared" si="15"/>
        <v>2</v>
      </c>
      <c r="ES17" s="27">
        <v>0</v>
      </c>
      <c r="ET17" s="27">
        <v>0</v>
      </c>
      <c r="EU17" s="27">
        <v>0</v>
      </c>
      <c r="EV17" s="27">
        <v>0</v>
      </c>
      <c r="EW17" s="27">
        <v>0</v>
      </c>
      <c r="EX17" s="27">
        <v>0</v>
      </c>
      <c r="EY17" s="27">
        <v>0</v>
      </c>
      <c r="EZ17" s="27">
        <v>2</v>
      </c>
      <c r="FA17" s="27">
        <f t="shared" si="10"/>
        <v>2</v>
      </c>
      <c r="FB17" s="27">
        <f>VLOOKUP(C17,[8]comunidades!A$5:D$33,4,)</f>
        <v>0</v>
      </c>
      <c r="FC17" s="27">
        <f>VLOOKUP(C17,[8]comunidades!A$5:E$33,5,)</f>
        <v>0</v>
      </c>
      <c r="FD17" s="27">
        <f>VLOOKUP(C17,[8]comunidades!A$5:F$33,6,)</f>
        <v>0</v>
      </c>
      <c r="FE17" s="27">
        <f>VLOOKUP(C17,[8]estrato!A$5:C$33,3,)</f>
        <v>0</v>
      </c>
      <c r="FF17" s="27">
        <f>VLOOKUP(C17,[8]estrato!A$5:D$33,4,)</f>
        <v>0</v>
      </c>
      <c r="FG17" s="27">
        <f>VLOOKUP(C17,[8]estrato!A$5:E$33,5,)</f>
        <v>2</v>
      </c>
      <c r="FH17" s="27">
        <f>VLOOKUP(C17,[8]estrato!A$5:F$33,6,)</f>
        <v>0</v>
      </c>
      <c r="FI17" s="29">
        <v>0</v>
      </c>
    </row>
    <row r="18" spans="2:165" x14ac:dyDescent="0.25">
      <c r="B18" s="72" t="s">
        <v>43</v>
      </c>
      <c r="C18" s="24">
        <v>3608</v>
      </c>
      <c r="D18" s="25" t="s">
        <v>44</v>
      </c>
      <c r="E18" s="69"/>
      <c r="F18" s="26">
        <f>VLOOKUP(C18,[1]GENERO!A$5:C$27,3,)</f>
        <v>5</v>
      </c>
      <c r="G18" s="27">
        <f>VLOOKUP(C18,[1]GENERO!A$5:D$27,4,)</f>
        <v>0</v>
      </c>
      <c r="H18" s="27">
        <f t="shared" si="1"/>
        <v>5</v>
      </c>
      <c r="I18" s="27">
        <v>0</v>
      </c>
      <c r="J18" s="27">
        <v>0</v>
      </c>
      <c r="K18" s="27">
        <v>0</v>
      </c>
      <c r="L18" s="27">
        <v>5</v>
      </c>
      <c r="M18" s="27">
        <v>0</v>
      </c>
      <c r="N18" s="27">
        <v>0</v>
      </c>
      <c r="O18" s="27">
        <v>0</v>
      </c>
      <c r="P18" s="27">
        <v>0</v>
      </c>
      <c r="Q18" s="28">
        <f t="shared" si="16"/>
        <v>5</v>
      </c>
      <c r="R18" s="26">
        <v>0</v>
      </c>
      <c r="S18" s="27">
        <v>0</v>
      </c>
      <c r="T18" s="29">
        <v>0</v>
      </c>
      <c r="U18" s="26">
        <f>VLOOKUP(C18,[1]ESTRATO!A$5:C$27,3,)</f>
        <v>1</v>
      </c>
      <c r="V18" s="27">
        <f>VLOOKUP(C18,[1]ESTRATO!A$5:D$27,4,FALSE)</f>
        <v>3</v>
      </c>
      <c r="W18" s="27">
        <f>VLOOKUP(C18,[1]ESTRATO!A$5:E$27,5,FALSE)</f>
        <v>1</v>
      </c>
      <c r="X18" s="27">
        <f>VLOOKUP(C18,[1]ESTRATO!A$5:F$27,6,FALSE)</f>
        <v>0</v>
      </c>
      <c r="Y18" s="29">
        <v>0</v>
      </c>
      <c r="Z18" s="26">
        <f>VLOOKUP(C18,[2]GENERO!A$5:C$27,3,)</f>
        <v>17</v>
      </c>
      <c r="AA18" s="27">
        <f>VLOOKUP(C18,[2]GENERO!A$5:D$27,4,)</f>
        <v>6</v>
      </c>
      <c r="AB18" s="27">
        <f t="shared" si="11"/>
        <v>23</v>
      </c>
      <c r="AC18" s="27">
        <v>0</v>
      </c>
      <c r="AD18" s="27">
        <v>0</v>
      </c>
      <c r="AE18" s="27">
        <v>0</v>
      </c>
      <c r="AF18" s="27">
        <v>20</v>
      </c>
      <c r="AG18" s="27">
        <v>2</v>
      </c>
      <c r="AH18" s="27">
        <v>1</v>
      </c>
      <c r="AI18" s="27">
        <v>0</v>
      </c>
      <c r="AJ18" s="27">
        <v>0</v>
      </c>
      <c r="AK18" s="29">
        <f t="shared" si="2"/>
        <v>23</v>
      </c>
      <c r="AL18" s="26">
        <v>1</v>
      </c>
      <c r="AM18" s="27">
        <v>0</v>
      </c>
      <c r="AN18" s="29">
        <v>0</v>
      </c>
      <c r="AO18" s="30">
        <f>VLOOKUP(C18,[2]ESTRATO!A$5:C$27,3,FALSE)</f>
        <v>14</v>
      </c>
      <c r="AP18" s="31">
        <f>VLOOKUP(C18,[2]ESTRATO!A$5:D$27,4,FALSE)</f>
        <v>7</v>
      </c>
      <c r="AQ18" s="31">
        <f>VLOOKUP(C18,[2]ESTRATO!A$5:E$27,5,FALSE)</f>
        <v>2</v>
      </c>
      <c r="AR18" s="27">
        <f>VLOOKUP(C18,[2]ESTRATO!A$5:F$27,6,FALSE)</f>
        <v>0</v>
      </c>
      <c r="AS18" s="29">
        <f>VLOOKUP(C18,[2]ESTRATO!A$5:G$27,7,FALSE)</f>
        <v>0</v>
      </c>
      <c r="AT18" s="32">
        <f>VLOOKUP(C18,[3]GENERO!A$5:D$26,4,FALSE)</f>
        <v>7</v>
      </c>
      <c r="AU18" s="27">
        <f>VLOOKUP(C18,[3]GENERO!A$5:C$26,3,FALSE)</f>
        <v>6</v>
      </c>
      <c r="AV18" s="27">
        <f t="shared" si="3"/>
        <v>13</v>
      </c>
      <c r="AW18" s="27">
        <v>0</v>
      </c>
      <c r="AX18" s="27">
        <v>0</v>
      </c>
      <c r="AY18" s="27">
        <v>1</v>
      </c>
      <c r="AZ18" s="27">
        <v>9</v>
      </c>
      <c r="BA18" s="27">
        <v>3</v>
      </c>
      <c r="BB18" s="27">
        <v>0</v>
      </c>
      <c r="BC18" s="27">
        <v>0</v>
      </c>
      <c r="BD18" s="27">
        <v>0</v>
      </c>
      <c r="BE18" s="27">
        <f t="shared" si="12"/>
        <v>13</v>
      </c>
      <c r="BF18" s="27">
        <v>0</v>
      </c>
      <c r="BG18" s="27">
        <v>0</v>
      </c>
      <c r="BH18" s="27">
        <v>0</v>
      </c>
      <c r="BI18" s="31">
        <f>VLOOKUP(C18,[3]ESTRATO!A$5:C$26,3,FALSE)</f>
        <v>10</v>
      </c>
      <c r="BJ18" s="31">
        <f>VLOOKUP(C18,[3]ESTRATO!A$5:D$26,4,FALSE)</f>
        <v>1</v>
      </c>
      <c r="BK18" s="31">
        <f>VLOOKUP(C18,[3]ESTRATO!A$5:E$26,5,FALSE)</f>
        <v>2</v>
      </c>
      <c r="BL18" s="27">
        <f>VLOOKUP(C18,[3]ESTRATO!A$5:F$26,6,FALSE)</f>
        <v>0</v>
      </c>
      <c r="BM18" s="28">
        <f>VLOOKUP(C18,[3]ESTRATO!A$5:G$26,7,FALSE)</f>
        <v>0</v>
      </c>
      <c r="BN18" s="26">
        <f>VLOOKUP(C18,[4]genero!A$5:C$28,3,FALSE)</f>
        <v>17</v>
      </c>
      <c r="BO18" s="27">
        <f>VLOOKUP(C18,[4]genero!A$5:D$27,4,FALSE)</f>
        <v>8</v>
      </c>
      <c r="BP18" s="27">
        <f t="shared" si="4"/>
        <v>25</v>
      </c>
      <c r="BQ18" s="27">
        <v>0</v>
      </c>
      <c r="BR18" s="27">
        <v>0</v>
      </c>
      <c r="BS18" s="27">
        <v>0</v>
      </c>
      <c r="BT18" s="27">
        <v>16</v>
      </c>
      <c r="BU18" s="27">
        <v>8</v>
      </c>
      <c r="BV18" s="27">
        <v>0</v>
      </c>
      <c r="BW18" s="27">
        <v>0</v>
      </c>
      <c r="BX18" s="27">
        <v>1</v>
      </c>
      <c r="BY18" s="27">
        <f t="shared" si="13"/>
        <v>25</v>
      </c>
      <c r="BZ18" s="27">
        <v>1</v>
      </c>
      <c r="CA18" s="27">
        <v>0</v>
      </c>
      <c r="CB18" s="27">
        <v>0</v>
      </c>
      <c r="CC18" s="27">
        <f>VLOOKUP(C18,[4]genero!A$5:C$28,3,FALSE)</f>
        <v>17</v>
      </c>
      <c r="CD18" s="27">
        <f>VLOOKUP(C18,[4]genero!A$5:D$28,4,FALSE)</f>
        <v>8</v>
      </c>
      <c r="CE18" s="27">
        <f>VLOOKUP(C18,[4]genero!A$5:E$28,5,FALSE)</f>
        <v>2</v>
      </c>
      <c r="CF18" s="27">
        <f>VLOOKUP(C18,[4]genero!A$5:F$28,6,FALSE)</f>
        <v>25</v>
      </c>
      <c r="CG18" s="29">
        <v>0</v>
      </c>
      <c r="CH18" s="26">
        <f>VLOOKUP(C18,[5]genero!A$5:C$29,3,FALSE)</f>
        <v>5</v>
      </c>
      <c r="CI18" s="27">
        <f>VLOOKUP(C18,[5]genero!A$5:D$29,4,FALSE)</f>
        <v>5</v>
      </c>
      <c r="CJ18" s="27">
        <f t="shared" si="14"/>
        <v>10</v>
      </c>
      <c r="CK18" s="27">
        <v>0</v>
      </c>
      <c r="CL18" s="27">
        <v>0</v>
      </c>
      <c r="CM18" s="27">
        <v>0</v>
      </c>
      <c r="CN18" s="27">
        <v>7</v>
      </c>
      <c r="CO18" s="27">
        <v>2</v>
      </c>
      <c r="CP18" s="27">
        <v>0</v>
      </c>
      <c r="CQ18" s="27">
        <v>1</v>
      </c>
      <c r="CR18" s="27">
        <v>0</v>
      </c>
      <c r="CS18" s="27">
        <f t="shared" si="5"/>
        <v>10</v>
      </c>
      <c r="CT18" s="27">
        <v>1</v>
      </c>
      <c r="CU18" s="27">
        <v>0</v>
      </c>
      <c r="CV18" s="27">
        <v>0</v>
      </c>
      <c r="CW18" s="27">
        <f>VLOOKUP(C18,[5]estrato!A$5:C$29,3,FALSE)</f>
        <v>3</v>
      </c>
      <c r="CX18" s="27">
        <f>VLOOKUP(C18,[5]estrato!A$5:D$29,4,FALSE)</f>
        <v>4</v>
      </c>
      <c r="CY18" s="27">
        <f>VLOOKUP(C18,[5]estrato!A$5:E$29,5,FALSE)</f>
        <v>3</v>
      </c>
      <c r="CZ18" s="27">
        <f>VLOOKUP(C18,[5]estrato!A$5:F$29,6,FALSE)</f>
        <v>0</v>
      </c>
      <c r="DA18" s="29">
        <v>0</v>
      </c>
      <c r="DB18" s="26">
        <f>VLOOKUP(C18,[6]genero!A$5:C$28,3,FALSE)</f>
        <v>9</v>
      </c>
      <c r="DC18" s="27">
        <f>VLOOKUP(C18,[6]genero!A$5:D$28,4,FALSE)</f>
        <v>5</v>
      </c>
      <c r="DD18" s="27">
        <f t="shared" si="6"/>
        <v>14</v>
      </c>
      <c r="DE18" s="27">
        <v>0</v>
      </c>
      <c r="DF18" s="27">
        <v>0</v>
      </c>
      <c r="DG18" s="27">
        <v>0</v>
      </c>
      <c r="DH18" s="27">
        <v>13</v>
      </c>
      <c r="DI18" s="27">
        <v>1</v>
      </c>
      <c r="DJ18" s="27">
        <v>0</v>
      </c>
      <c r="DK18" s="27">
        <v>0</v>
      </c>
      <c r="DL18" s="27">
        <v>0</v>
      </c>
      <c r="DM18" s="33">
        <f t="shared" si="7"/>
        <v>14</v>
      </c>
      <c r="DN18" s="27">
        <f>VLOOKUP(C18,[6]comunidad!A$5:D$28,4,FALSE)</f>
        <v>2</v>
      </c>
      <c r="DO18" s="27">
        <f>VLOOKUP(C18,[6]comunidad!A$5:E$28,5,FALSE)</f>
        <v>0</v>
      </c>
      <c r="DP18" s="27">
        <v>0</v>
      </c>
      <c r="DQ18" s="27">
        <f>VLOOKUP(C18,[6]estrato!A$5:C$28,3,FALSE)</f>
        <v>9</v>
      </c>
      <c r="DR18" s="27">
        <f>VLOOKUP(C18,[6]estrato!A$5:D$28,4,FALSE)</f>
        <v>3</v>
      </c>
      <c r="DS18" s="27">
        <f>VLOOKUP(C18,[6]estrato!A$5:E$28,5,FALSE)</f>
        <v>2</v>
      </c>
      <c r="DT18" s="27">
        <f>VLOOKUP(C18,[6]estrato!A$5:F$28,6,FALSE)</f>
        <v>0</v>
      </c>
      <c r="DU18" s="29">
        <f>VLOOKUP(C18,[6]estrato!A$5:G$28,7,FALSE)</f>
        <v>0</v>
      </c>
      <c r="DV18" s="26">
        <f>VLOOKUP(C18,[7]genero!A$5:C$30,3,FALSE)</f>
        <v>5</v>
      </c>
      <c r="DW18" s="27">
        <f>VLOOKUP(C18,[7]genero!A$5:D$30,4,FALSE)</f>
        <v>7</v>
      </c>
      <c r="DX18" s="27">
        <f t="shared" si="8"/>
        <v>12</v>
      </c>
      <c r="DY18" s="27">
        <v>0</v>
      </c>
      <c r="DZ18" s="27">
        <v>0</v>
      </c>
      <c r="EA18" s="27">
        <v>0</v>
      </c>
      <c r="EB18" s="27">
        <v>9</v>
      </c>
      <c r="EC18" s="27">
        <v>3</v>
      </c>
      <c r="ED18" s="27">
        <v>0</v>
      </c>
      <c r="EE18" s="27">
        <v>0</v>
      </c>
      <c r="EF18" s="27">
        <v>0</v>
      </c>
      <c r="EG18" s="27">
        <f t="shared" si="9"/>
        <v>12</v>
      </c>
      <c r="EH18" s="27">
        <f>VLOOKUP(C18,[7]poblacion!A$5:D$30,4,)</f>
        <v>0</v>
      </c>
      <c r="EI18" s="27">
        <v>0</v>
      </c>
      <c r="EJ18" s="27">
        <f>VLOOKUP(C18,[7]poblacion!A$5:E$30,5,)</f>
        <v>0</v>
      </c>
      <c r="EK18" s="31">
        <f>VLOOKUP(C18,[7]estrato!A$5:C$30,3,FALSE)</f>
        <v>5</v>
      </c>
      <c r="EL18" s="31">
        <f>VLOOKUP(C18,[7]estrato!A$5:D$30,4,FALSE)</f>
        <v>5</v>
      </c>
      <c r="EM18" s="31">
        <f>VLOOKUP(C18,[7]estrato!A$5:E$30,5,FALSE)</f>
        <v>2</v>
      </c>
      <c r="EN18" s="27">
        <f>VLOOKUP(C18,[7]estrato!A$5:F$30,6,FALSE)</f>
        <v>0</v>
      </c>
      <c r="EO18" s="29">
        <f>VLOOKUP(C18,[7]estrato!A$5:G$30,7,)</f>
        <v>0</v>
      </c>
      <c r="EP18" s="26">
        <f>VLOOKUP(C18,[8]genero!A$5:C$33,3,)</f>
        <v>11</v>
      </c>
      <c r="EQ18" s="27">
        <f>VLOOKUP(C18,[8]genero!A$5:D$33,4,)</f>
        <v>9</v>
      </c>
      <c r="ER18" s="27">
        <f t="shared" si="15"/>
        <v>20</v>
      </c>
      <c r="ES18" s="27">
        <v>0</v>
      </c>
      <c r="ET18" s="27">
        <v>0</v>
      </c>
      <c r="EU18" s="27">
        <v>1</v>
      </c>
      <c r="EV18" s="27">
        <v>14</v>
      </c>
      <c r="EW18" s="27">
        <v>4</v>
      </c>
      <c r="EX18" s="27">
        <v>1</v>
      </c>
      <c r="EY18" s="27">
        <v>0</v>
      </c>
      <c r="EZ18" s="27">
        <v>0</v>
      </c>
      <c r="FA18" s="27">
        <f t="shared" si="10"/>
        <v>20</v>
      </c>
      <c r="FB18" s="27">
        <f>VLOOKUP(C18,[8]comunidades!A$5:D$33,4,)</f>
        <v>2</v>
      </c>
      <c r="FC18" s="27">
        <f>VLOOKUP(C18,[8]comunidades!A$5:E$33,5,)</f>
        <v>0</v>
      </c>
      <c r="FD18" s="27">
        <f>VLOOKUP(C18,[8]comunidades!A$5:F$33,6,)</f>
        <v>1</v>
      </c>
      <c r="FE18" s="27">
        <f>VLOOKUP(C18,[8]estrato!A$5:C$33,3,)</f>
        <v>7</v>
      </c>
      <c r="FF18" s="27">
        <f>VLOOKUP(C18,[8]estrato!A$5:D$33,4,)</f>
        <v>10</v>
      </c>
      <c r="FG18" s="27">
        <f>VLOOKUP(C18,[8]estrato!A$5:E$33,5,)</f>
        <v>3</v>
      </c>
      <c r="FH18" s="27">
        <f>VLOOKUP(C18,[8]estrato!A$5:F$33,6,)</f>
        <v>0</v>
      </c>
      <c r="FI18" s="29">
        <v>0</v>
      </c>
    </row>
    <row r="19" spans="2:165" x14ac:dyDescent="0.25">
      <c r="B19" s="72"/>
      <c r="C19" s="24">
        <v>52663</v>
      </c>
      <c r="D19" s="25" t="s">
        <v>45</v>
      </c>
      <c r="E19" s="69"/>
      <c r="F19" s="26">
        <f>VLOOKUP(C19,[1]GENERO!A$5:C$27,3,)</f>
        <v>6</v>
      </c>
      <c r="G19" s="27">
        <f>VLOOKUP(C19,[1]GENERO!A$5:D$27,4,)</f>
        <v>1</v>
      </c>
      <c r="H19" s="27">
        <f t="shared" si="1"/>
        <v>7</v>
      </c>
      <c r="I19" s="27">
        <v>0</v>
      </c>
      <c r="J19" s="27">
        <v>0</v>
      </c>
      <c r="K19" s="27">
        <v>0</v>
      </c>
      <c r="L19" s="27">
        <v>7</v>
      </c>
      <c r="M19" s="27">
        <v>0</v>
      </c>
      <c r="N19" s="27">
        <v>0</v>
      </c>
      <c r="O19" s="27">
        <v>0</v>
      </c>
      <c r="P19" s="27">
        <v>0</v>
      </c>
      <c r="Q19" s="28">
        <f t="shared" si="16"/>
        <v>7</v>
      </c>
      <c r="R19" s="26">
        <v>0</v>
      </c>
      <c r="S19" s="27">
        <v>0</v>
      </c>
      <c r="T19" s="29">
        <v>0</v>
      </c>
      <c r="U19" s="26">
        <f>VLOOKUP(C19,[1]ESTRATO!A$5:C$27,3,)</f>
        <v>3</v>
      </c>
      <c r="V19" s="27">
        <f>VLOOKUP(C19,[1]ESTRATO!A$5:D$27,4,FALSE)</f>
        <v>4</v>
      </c>
      <c r="W19" s="27">
        <f>VLOOKUP(C19,[1]ESTRATO!A$5:E$27,5,FALSE)</f>
        <v>0</v>
      </c>
      <c r="X19" s="27">
        <f>VLOOKUP(C19,[1]ESTRATO!A$5:F$27,6,FALSE)</f>
        <v>0</v>
      </c>
      <c r="Y19" s="29">
        <v>0</v>
      </c>
      <c r="Z19" s="26">
        <f>VLOOKUP(C19,[2]GENERO!A$5:C$27,3,)</f>
        <v>5</v>
      </c>
      <c r="AA19" s="27">
        <f>VLOOKUP(C19,[2]GENERO!A$5:D$27,4,)</f>
        <v>5</v>
      </c>
      <c r="AB19" s="27">
        <f t="shared" si="11"/>
        <v>10</v>
      </c>
      <c r="AC19" s="27">
        <v>0</v>
      </c>
      <c r="AD19" s="27">
        <v>0</v>
      </c>
      <c r="AE19" s="27">
        <v>0</v>
      </c>
      <c r="AF19" s="27">
        <v>10</v>
      </c>
      <c r="AG19" s="27">
        <v>0</v>
      </c>
      <c r="AH19" s="27">
        <v>0</v>
      </c>
      <c r="AI19" s="27">
        <v>0</v>
      </c>
      <c r="AJ19" s="27">
        <v>0</v>
      </c>
      <c r="AK19" s="29">
        <f t="shared" si="2"/>
        <v>10</v>
      </c>
      <c r="AL19" s="26">
        <v>0</v>
      </c>
      <c r="AM19" s="27">
        <v>0</v>
      </c>
      <c r="AN19" s="29">
        <v>0</v>
      </c>
      <c r="AO19" s="30">
        <f>VLOOKUP(C19,[2]ESTRATO!A$5:C$27,3,FALSE)</f>
        <v>8</v>
      </c>
      <c r="AP19" s="31">
        <f>VLOOKUP(C19,[2]ESTRATO!A$5:D$27,4,FALSE)</f>
        <v>0</v>
      </c>
      <c r="AQ19" s="31">
        <f>VLOOKUP(C19,[2]ESTRATO!A$5:E$27,5,FALSE)</f>
        <v>2</v>
      </c>
      <c r="AR19" s="27">
        <f>VLOOKUP(C19,[2]ESTRATO!A$5:F$27,6,FALSE)</f>
        <v>0</v>
      </c>
      <c r="AS19" s="29">
        <f>VLOOKUP(C19,[2]ESTRATO!A$5:G$27,7,FALSE)</f>
        <v>0</v>
      </c>
      <c r="AT19" s="32">
        <f>VLOOKUP(C19,[3]GENERO!A$5:D$26,4,FALSE)</f>
        <v>0</v>
      </c>
      <c r="AU19" s="27">
        <f>VLOOKUP(C19,[3]GENERO!A$5:C$26,3,FALSE)</f>
        <v>1</v>
      </c>
      <c r="AV19" s="27">
        <f t="shared" si="3"/>
        <v>1</v>
      </c>
      <c r="AW19" s="27">
        <v>0</v>
      </c>
      <c r="AX19" s="27">
        <v>0</v>
      </c>
      <c r="AY19" s="27">
        <v>0</v>
      </c>
      <c r="AZ19" s="27">
        <v>1</v>
      </c>
      <c r="BA19" s="27">
        <v>0</v>
      </c>
      <c r="BB19" s="27">
        <v>0</v>
      </c>
      <c r="BC19" s="27">
        <v>0</v>
      </c>
      <c r="BD19" s="27">
        <v>0</v>
      </c>
      <c r="BE19" s="27">
        <f t="shared" si="12"/>
        <v>1</v>
      </c>
      <c r="BF19" s="27">
        <v>0</v>
      </c>
      <c r="BG19" s="27">
        <v>0</v>
      </c>
      <c r="BH19" s="27">
        <v>0</v>
      </c>
      <c r="BI19" s="31">
        <f>VLOOKUP(C19,[3]ESTRATO!A$5:C$26,3,FALSE)</f>
        <v>1</v>
      </c>
      <c r="BJ19" s="31">
        <f>VLOOKUP(C19,[3]ESTRATO!A$5:D$26,4,FALSE)</f>
        <v>0</v>
      </c>
      <c r="BK19" s="31">
        <f>VLOOKUP(C19,[3]ESTRATO!A$5:E$26,5,FALSE)</f>
        <v>0</v>
      </c>
      <c r="BL19" s="27">
        <f>VLOOKUP(C19,[3]ESTRATO!A$5:F$26,6,FALSE)</f>
        <v>0</v>
      </c>
      <c r="BM19" s="28">
        <f>VLOOKUP(C19,[3]ESTRATO!A$5:G$26,7,FALSE)</f>
        <v>0</v>
      </c>
      <c r="BN19" s="26">
        <f>VLOOKUP(C19,[4]genero!A$5:C$28,3,FALSE)</f>
        <v>4</v>
      </c>
      <c r="BO19" s="27">
        <f>VLOOKUP(C19,[4]genero!A$5:D$27,4,FALSE)</f>
        <v>1</v>
      </c>
      <c r="BP19" s="27">
        <f t="shared" si="4"/>
        <v>5</v>
      </c>
      <c r="BQ19" s="27">
        <v>0</v>
      </c>
      <c r="BR19" s="27">
        <v>0</v>
      </c>
      <c r="BS19" s="27">
        <v>0</v>
      </c>
      <c r="BT19" s="27">
        <v>5</v>
      </c>
      <c r="BU19" s="27">
        <v>0</v>
      </c>
      <c r="BV19" s="27">
        <v>0</v>
      </c>
      <c r="BW19" s="27">
        <v>0</v>
      </c>
      <c r="BX19" s="27">
        <v>0</v>
      </c>
      <c r="BY19" s="27">
        <f t="shared" si="13"/>
        <v>5</v>
      </c>
      <c r="BZ19" s="27">
        <v>0</v>
      </c>
      <c r="CA19" s="27">
        <v>0</v>
      </c>
      <c r="CB19" s="27">
        <v>0</v>
      </c>
      <c r="CC19" s="27">
        <f>VLOOKUP(C19,[4]genero!A$5:C$28,3,FALSE)</f>
        <v>4</v>
      </c>
      <c r="CD19" s="27">
        <f>VLOOKUP(C19,[4]genero!A$5:D$28,4,FALSE)</f>
        <v>1</v>
      </c>
      <c r="CE19" s="27">
        <f>VLOOKUP(C19,[4]genero!A$5:E$28,5,FALSE)</f>
        <v>1</v>
      </c>
      <c r="CF19" s="27">
        <f>VLOOKUP(C19,[4]genero!A$5:F$28,6,FALSE)</f>
        <v>5</v>
      </c>
      <c r="CG19" s="29">
        <v>0</v>
      </c>
      <c r="CH19" s="26">
        <f>VLOOKUP(C19,[5]genero!A$5:C$29,3,FALSE)</f>
        <v>4</v>
      </c>
      <c r="CI19" s="27">
        <f>VLOOKUP(C19,[5]genero!A$5:D$29,4,FALSE)</f>
        <v>1</v>
      </c>
      <c r="CJ19" s="27">
        <f t="shared" si="14"/>
        <v>5</v>
      </c>
      <c r="CK19" s="27">
        <v>0</v>
      </c>
      <c r="CL19" s="27">
        <v>0</v>
      </c>
      <c r="CM19" s="27">
        <v>0</v>
      </c>
      <c r="CN19" s="27">
        <v>5</v>
      </c>
      <c r="CO19" s="27">
        <v>0</v>
      </c>
      <c r="CP19" s="27">
        <v>0</v>
      </c>
      <c r="CQ19" s="27">
        <v>0</v>
      </c>
      <c r="CR19" s="27">
        <v>0</v>
      </c>
      <c r="CS19" s="27">
        <f t="shared" si="5"/>
        <v>5</v>
      </c>
      <c r="CT19" s="27">
        <v>0</v>
      </c>
      <c r="CU19" s="27">
        <v>0</v>
      </c>
      <c r="CV19" s="27">
        <v>0</v>
      </c>
      <c r="CW19" s="27">
        <f>VLOOKUP(C19,[5]estrato!A$5:C$29,3,FALSE)</f>
        <v>3</v>
      </c>
      <c r="CX19" s="27">
        <f>VLOOKUP(C19,[5]estrato!A$5:D$29,4,FALSE)</f>
        <v>1</v>
      </c>
      <c r="CY19" s="27">
        <f>VLOOKUP(C19,[5]estrato!A$5:E$29,5,FALSE)</f>
        <v>1</v>
      </c>
      <c r="CZ19" s="27">
        <f>VLOOKUP(C19,[5]estrato!A$5:F$29,6,FALSE)</f>
        <v>0</v>
      </c>
      <c r="DA19" s="29">
        <v>0</v>
      </c>
      <c r="DB19" s="26">
        <f>VLOOKUP(C19,[6]genero!A$5:C$28,3,FALSE)</f>
        <v>6</v>
      </c>
      <c r="DC19" s="27">
        <f>VLOOKUP(C19,[6]genero!A$5:D$28,4,FALSE)</f>
        <v>1</v>
      </c>
      <c r="DD19" s="27">
        <f t="shared" si="6"/>
        <v>7</v>
      </c>
      <c r="DE19" s="27">
        <v>0</v>
      </c>
      <c r="DF19" s="27">
        <v>0</v>
      </c>
      <c r="DG19" s="27">
        <v>0</v>
      </c>
      <c r="DH19" s="27">
        <v>6</v>
      </c>
      <c r="DI19" s="27">
        <v>1</v>
      </c>
      <c r="DJ19" s="27">
        <v>0</v>
      </c>
      <c r="DK19" s="27">
        <v>0</v>
      </c>
      <c r="DL19" s="27">
        <v>0</v>
      </c>
      <c r="DM19" s="33">
        <f t="shared" si="7"/>
        <v>7</v>
      </c>
      <c r="DN19" s="27">
        <f>VLOOKUP(C19,[6]comunidad!A$5:D$28,4,FALSE)</f>
        <v>0</v>
      </c>
      <c r="DO19" s="27">
        <f>VLOOKUP(C19,[6]comunidad!A$5:E$28,5,FALSE)</f>
        <v>0</v>
      </c>
      <c r="DP19" s="27">
        <v>0</v>
      </c>
      <c r="DQ19" s="27">
        <f>VLOOKUP(C19,[6]estrato!A$5:C$28,3,FALSE)</f>
        <v>2</v>
      </c>
      <c r="DR19" s="27">
        <f>VLOOKUP(C19,[6]estrato!A$5:D$28,4,FALSE)</f>
        <v>3</v>
      </c>
      <c r="DS19" s="27">
        <f>VLOOKUP(C19,[6]estrato!A$5:E$28,5,FALSE)</f>
        <v>1</v>
      </c>
      <c r="DT19" s="27">
        <f>VLOOKUP(C19,[6]estrato!A$5:F$28,6,FALSE)</f>
        <v>0</v>
      </c>
      <c r="DU19" s="29">
        <f>VLOOKUP(C19,[6]estrato!A$5:G$28,7,FALSE)</f>
        <v>1</v>
      </c>
      <c r="DV19" s="26">
        <f>VLOOKUP(C19,[7]genero!A$5:C$30,3,FALSE)</f>
        <v>4</v>
      </c>
      <c r="DW19" s="27">
        <f>VLOOKUP(C19,[7]genero!A$5:D$30,4,FALSE)</f>
        <v>2</v>
      </c>
      <c r="DX19" s="27">
        <f t="shared" si="8"/>
        <v>6</v>
      </c>
      <c r="DY19" s="27">
        <v>0</v>
      </c>
      <c r="DZ19" s="27">
        <v>0</v>
      </c>
      <c r="EA19" s="27">
        <v>1</v>
      </c>
      <c r="EB19" s="27">
        <v>4</v>
      </c>
      <c r="EC19" s="27">
        <v>0</v>
      </c>
      <c r="ED19" s="27">
        <v>1</v>
      </c>
      <c r="EE19" s="27">
        <v>0</v>
      </c>
      <c r="EF19" s="27">
        <v>0</v>
      </c>
      <c r="EG19" s="27">
        <f t="shared" si="9"/>
        <v>6</v>
      </c>
      <c r="EH19" s="27">
        <f>VLOOKUP(C19,[7]poblacion!A$5:D$30,4,)</f>
        <v>0</v>
      </c>
      <c r="EI19" s="27">
        <v>0</v>
      </c>
      <c r="EJ19" s="27">
        <f>VLOOKUP(C19,[7]poblacion!A$5:E$30,5,)</f>
        <v>0</v>
      </c>
      <c r="EK19" s="31">
        <f>VLOOKUP(C19,[7]estrato!A$5:C$30,3,FALSE)</f>
        <v>1</v>
      </c>
      <c r="EL19" s="31">
        <f>VLOOKUP(C19,[7]estrato!A$5:D$30,4,FALSE)</f>
        <v>4</v>
      </c>
      <c r="EM19" s="31">
        <f>VLOOKUP(C19,[7]estrato!A$5:E$30,5,FALSE)</f>
        <v>1</v>
      </c>
      <c r="EN19" s="27">
        <f>VLOOKUP(C19,[7]estrato!A$5:F$30,6,FALSE)</f>
        <v>0</v>
      </c>
      <c r="EO19" s="29">
        <f>VLOOKUP(C19,[7]estrato!A$5:G$30,7,)</f>
        <v>0</v>
      </c>
      <c r="EP19" s="26">
        <f>VLOOKUP(C19,[8]genero!A$5:C$33,3,)</f>
        <v>10</v>
      </c>
      <c r="EQ19" s="27">
        <f>VLOOKUP(C19,[8]genero!A$5:D$33,4,)</f>
        <v>1</v>
      </c>
      <c r="ER19" s="27">
        <f t="shared" si="15"/>
        <v>11</v>
      </c>
      <c r="ES19" s="27">
        <v>0</v>
      </c>
      <c r="ET19" s="27">
        <v>0</v>
      </c>
      <c r="EU19" s="27">
        <v>0</v>
      </c>
      <c r="EV19" s="27">
        <v>9</v>
      </c>
      <c r="EW19" s="27">
        <v>2</v>
      </c>
      <c r="EX19" s="27">
        <v>0</v>
      </c>
      <c r="EY19" s="27">
        <v>0</v>
      </c>
      <c r="EZ19" s="27">
        <v>0</v>
      </c>
      <c r="FA19" s="27">
        <f t="shared" si="10"/>
        <v>11</v>
      </c>
      <c r="FB19" s="27">
        <f>VLOOKUP(C19,[8]comunidades!A$5:D$33,4,)</f>
        <v>0</v>
      </c>
      <c r="FC19" s="27">
        <f>VLOOKUP(C19,[8]comunidades!A$5:E$33,5,)</f>
        <v>0</v>
      </c>
      <c r="FD19" s="27">
        <f>VLOOKUP(C19,[8]comunidades!A$5:F$33,6,)</f>
        <v>1</v>
      </c>
      <c r="FE19" s="27">
        <f>VLOOKUP(C19,[8]estrato!A$5:C$33,3,)</f>
        <v>2</v>
      </c>
      <c r="FF19" s="27">
        <f>VLOOKUP(C19,[8]estrato!A$5:D$33,4,)</f>
        <v>6</v>
      </c>
      <c r="FG19" s="27">
        <f>VLOOKUP(C19,[8]estrato!A$5:E$33,5,)</f>
        <v>3</v>
      </c>
      <c r="FH19" s="27">
        <f>VLOOKUP(C19,[8]estrato!A$5:F$33,6,)</f>
        <v>0</v>
      </c>
      <c r="FI19" s="29">
        <v>0</v>
      </c>
    </row>
    <row r="20" spans="2:165" x14ac:dyDescent="0.25">
      <c r="B20" s="72"/>
      <c r="C20" s="24">
        <v>101493</v>
      </c>
      <c r="D20" s="25" t="s">
        <v>46</v>
      </c>
      <c r="E20" s="69"/>
      <c r="F20" s="26">
        <v>0</v>
      </c>
      <c r="G20" s="27">
        <v>0</v>
      </c>
      <c r="H20" s="27">
        <f t="shared" si="1"/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8">
        <f t="shared" si="16"/>
        <v>0</v>
      </c>
      <c r="R20" s="26">
        <v>0</v>
      </c>
      <c r="S20" s="27">
        <v>0</v>
      </c>
      <c r="T20" s="29">
        <v>0</v>
      </c>
      <c r="U20" s="26">
        <v>0</v>
      </c>
      <c r="V20" s="27">
        <v>0</v>
      </c>
      <c r="W20" s="27">
        <v>0</v>
      </c>
      <c r="X20" s="27">
        <v>0</v>
      </c>
      <c r="Y20" s="29">
        <v>0</v>
      </c>
      <c r="Z20" s="26">
        <f>VLOOKUP(C20,[2]GENERO!A$5:C$27,3,)</f>
        <v>0</v>
      </c>
      <c r="AA20" s="27">
        <f>VLOOKUP(C20,[2]GENERO!A$5:D$27,4,)</f>
        <v>1</v>
      </c>
      <c r="AB20" s="27">
        <f t="shared" si="11"/>
        <v>1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1</v>
      </c>
      <c r="AJ20" s="27">
        <v>0</v>
      </c>
      <c r="AK20" s="29">
        <f t="shared" si="2"/>
        <v>1</v>
      </c>
      <c r="AL20" s="26">
        <v>0</v>
      </c>
      <c r="AM20" s="27">
        <v>0</v>
      </c>
      <c r="AN20" s="29">
        <v>0</v>
      </c>
      <c r="AO20" s="30">
        <f>VLOOKUP(C20,[2]ESTRATO!A$5:C$27,3,FALSE)</f>
        <v>1</v>
      </c>
      <c r="AP20" s="31">
        <f>VLOOKUP(C20,[2]ESTRATO!A$5:D$27,4,FALSE)</f>
        <v>0</v>
      </c>
      <c r="AQ20" s="31">
        <f>VLOOKUP(C20,[2]ESTRATO!A$5:E$27,5,FALSE)</f>
        <v>0</v>
      </c>
      <c r="AR20" s="27">
        <f>VLOOKUP(C20,[2]ESTRATO!A$5:F$27,6,FALSE)</f>
        <v>0</v>
      </c>
      <c r="AS20" s="29">
        <f>VLOOKUP(C20,[2]ESTRATO!A$5:G$27,7,FALSE)</f>
        <v>0</v>
      </c>
      <c r="AT20" s="32">
        <f>VLOOKUP(C20,[3]GENERO!A$5:D$26,4,FALSE)</f>
        <v>0</v>
      </c>
      <c r="AU20" s="27">
        <f>VLOOKUP(C20,[3]GENERO!A$5:C$26,3,FALSE)</f>
        <v>1</v>
      </c>
      <c r="AV20" s="27">
        <f t="shared" si="3"/>
        <v>1</v>
      </c>
      <c r="AW20" s="27">
        <v>0</v>
      </c>
      <c r="AX20" s="27">
        <v>0</v>
      </c>
      <c r="AY20" s="27">
        <v>0</v>
      </c>
      <c r="AZ20" s="27">
        <v>0</v>
      </c>
      <c r="BA20" s="27">
        <v>0</v>
      </c>
      <c r="BB20" s="27">
        <v>1</v>
      </c>
      <c r="BC20" s="27">
        <v>0</v>
      </c>
      <c r="BD20" s="27">
        <v>0</v>
      </c>
      <c r="BE20" s="27">
        <f t="shared" si="12"/>
        <v>1</v>
      </c>
      <c r="BF20" s="27">
        <v>0</v>
      </c>
      <c r="BG20" s="27">
        <v>0</v>
      </c>
      <c r="BH20" s="27">
        <v>0</v>
      </c>
      <c r="BI20" s="31">
        <f>VLOOKUP(C20,[3]ESTRATO!A$5:C$26,3,FALSE)</f>
        <v>0</v>
      </c>
      <c r="BJ20" s="31">
        <f>VLOOKUP(C20,[3]ESTRATO!A$5:D$26,4,FALSE)</f>
        <v>0</v>
      </c>
      <c r="BK20" s="31">
        <f>VLOOKUP(C20,[3]ESTRATO!A$5:E$26,5,FALSE)</f>
        <v>1</v>
      </c>
      <c r="BL20" s="27">
        <f>VLOOKUP(C20,[3]ESTRATO!A$5:F$26,6,FALSE)</f>
        <v>0</v>
      </c>
      <c r="BM20" s="28">
        <f>VLOOKUP(C20,[3]ESTRATO!A$5:G$26,7,FALSE)</f>
        <v>0</v>
      </c>
      <c r="BN20" s="26">
        <f>VLOOKUP(C20,[4]genero!A$5:C$28,3,FALSE)</f>
        <v>1</v>
      </c>
      <c r="BO20" s="27">
        <f>VLOOKUP(C20,[4]genero!A$5:D$27,4,FALSE)</f>
        <v>1</v>
      </c>
      <c r="BP20" s="27">
        <f t="shared" si="4"/>
        <v>2</v>
      </c>
      <c r="BQ20" s="27">
        <v>0</v>
      </c>
      <c r="BR20" s="27">
        <v>0</v>
      </c>
      <c r="BS20" s="27">
        <v>0</v>
      </c>
      <c r="BT20" s="27">
        <v>0</v>
      </c>
      <c r="BU20" s="27">
        <v>1</v>
      </c>
      <c r="BV20" s="27">
        <v>1</v>
      </c>
      <c r="BW20" s="27">
        <v>0</v>
      </c>
      <c r="BX20" s="27">
        <v>0</v>
      </c>
      <c r="BY20" s="27">
        <f t="shared" si="13"/>
        <v>2</v>
      </c>
      <c r="BZ20" s="27">
        <v>0</v>
      </c>
      <c r="CA20" s="27">
        <v>0</v>
      </c>
      <c r="CB20" s="27">
        <v>0</v>
      </c>
      <c r="CC20" s="27">
        <f>VLOOKUP(C20,[4]genero!A$5:C$28,3,FALSE)</f>
        <v>1</v>
      </c>
      <c r="CD20" s="27">
        <f>VLOOKUP(C20,[4]genero!A$5:D$28,4,FALSE)</f>
        <v>1</v>
      </c>
      <c r="CE20" s="27">
        <f>VLOOKUP(C20,[4]genero!A$5:E$28,5,FALSE)</f>
        <v>0</v>
      </c>
      <c r="CF20" s="27">
        <f>VLOOKUP(C20,[4]genero!A$5:F$28,6,FALSE)</f>
        <v>2</v>
      </c>
      <c r="CG20" s="29">
        <v>0</v>
      </c>
      <c r="CH20" s="26">
        <f>VLOOKUP(C20,[5]genero!A$5:C$29,3,FALSE)</f>
        <v>1</v>
      </c>
      <c r="CI20" s="27">
        <f>VLOOKUP(C20,[5]genero!A$5:D$29,4,FALSE)</f>
        <v>0</v>
      </c>
      <c r="CJ20" s="27">
        <f t="shared" si="14"/>
        <v>1</v>
      </c>
      <c r="CK20" s="27">
        <v>0</v>
      </c>
      <c r="CL20" s="27">
        <v>0</v>
      </c>
      <c r="CM20" s="27">
        <v>0</v>
      </c>
      <c r="CN20" s="27">
        <v>0</v>
      </c>
      <c r="CO20" s="27">
        <v>0</v>
      </c>
      <c r="CP20" s="27">
        <v>1</v>
      </c>
      <c r="CQ20" s="27">
        <v>0</v>
      </c>
      <c r="CR20" s="27">
        <v>0</v>
      </c>
      <c r="CS20" s="27">
        <f t="shared" si="5"/>
        <v>1</v>
      </c>
      <c r="CT20" s="27">
        <v>0</v>
      </c>
      <c r="CU20" s="27">
        <v>0</v>
      </c>
      <c r="CV20" s="27">
        <v>0</v>
      </c>
      <c r="CW20" s="27">
        <f>VLOOKUP(C20,[5]estrato!A$5:C$29,3,FALSE)</f>
        <v>1</v>
      </c>
      <c r="CX20" s="27">
        <f>VLOOKUP(C20,[5]estrato!A$5:D$29,4,FALSE)</f>
        <v>0</v>
      </c>
      <c r="CY20" s="27">
        <f>VLOOKUP(C20,[5]estrato!A$5:E$29,5,FALSE)</f>
        <v>0</v>
      </c>
      <c r="CZ20" s="27">
        <f>VLOOKUP(C20,[5]estrato!A$5:F$29,6,FALSE)</f>
        <v>0</v>
      </c>
      <c r="DA20" s="29">
        <v>0</v>
      </c>
      <c r="DB20" s="26">
        <f>VLOOKUP(C20,[6]genero!A$5:C$28,3,FALSE)</f>
        <v>2</v>
      </c>
      <c r="DC20" s="27">
        <f>VLOOKUP(C20,[6]genero!A$5:D$28,4,FALSE)</f>
        <v>1</v>
      </c>
      <c r="DD20" s="27">
        <f t="shared" si="6"/>
        <v>3</v>
      </c>
      <c r="DE20" s="27">
        <v>0</v>
      </c>
      <c r="DF20" s="27">
        <v>0</v>
      </c>
      <c r="DG20" s="27">
        <v>0</v>
      </c>
      <c r="DH20" s="27">
        <v>0</v>
      </c>
      <c r="DI20" s="27">
        <v>2</v>
      </c>
      <c r="DJ20" s="27">
        <v>1</v>
      </c>
      <c r="DK20" s="27">
        <v>0</v>
      </c>
      <c r="DL20" s="27">
        <v>0</v>
      </c>
      <c r="DM20" s="33">
        <f t="shared" si="7"/>
        <v>3</v>
      </c>
      <c r="DN20" s="27">
        <f>VLOOKUP(C20,[6]comunidad!A$5:D$28,4,FALSE)</f>
        <v>0</v>
      </c>
      <c r="DO20" s="27">
        <f>VLOOKUP(C20,[6]comunidad!A$5:E$28,5,FALSE)</f>
        <v>0</v>
      </c>
      <c r="DP20" s="27">
        <v>0</v>
      </c>
      <c r="DQ20" s="27">
        <f>VLOOKUP(C20,[6]estrato!A$5:C$28,3,FALSE)</f>
        <v>3</v>
      </c>
      <c r="DR20" s="27">
        <f>VLOOKUP(C20,[6]estrato!A$5:D$28,4,FALSE)</f>
        <v>0</v>
      </c>
      <c r="DS20" s="27">
        <f>VLOOKUP(C20,[6]estrato!A$5:E$28,5,FALSE)</f>
        <v>0</v>
      </c>
      <c r="DT20" s="27">
        <f>VLOOKUP(C20,[6]estrato!A$5:F$28,6,FALSE)</f>
        <v>0</v>
      </c>
      <c r="DU20" s="29">
        <f>VLOOKUP(C20,[6]estrato!A$5:G$28,7,FALSE)</f>
        <v>0</v>
      </c>
      <c r="DV20" s="26">
        <f>VLOOKUP(C20,[7]genero!A$5:C$30,3,FALSE)</f>
        <v>2</v>
      </c>
      <c r="DW20" s="27">
        <f>VLOOKUP(C20,[7]genero!A$5:D$30,4,FALSE)</f>
        <v>3</v>
      </c>
      <c r="DX20" s="27">
        <f t="shared" si="8"/>
        <v>5</v>
      </c>
      <c r="DY20" s="27">
        <v>0</v>
      </c>
      <c r="DZ20" s="27">
        <v>0</v>
      </c>
      <c r="EA20" s="27">
        <v>0</v>
      </c>
      <c r="EB20" s="27">
        <v>0</v>
      </c>
      <c r="EC20" s="27">
        <v>2</v>
      </c>
      <c r="ED20" s="27">
        <v>3</v>
      </c>
      <c r="EE20" s="27">
        <v>0</v>
      </c>
      <c r="EF20" s="27">
        <v>0</v>
      </c>
      <c r="EG20" s="27">
        <f t="shared" si="9"/>
        <v>5</v>
      </c>
      <c r="EH20" s="27">
        <f>VLOOKUP(C20,[7]poblacion!A$5:D$30,4,)</f>
        <v>0</v>
      </c>
      <c r="EI20" s="27">
        <v>0</v>
      </c>
      <c r="EJ20" s="27">
        <f>VLOOKUP(C20,[7]poblacion!A$5:E$30,5,)</f>
        <v>0</v>
      </c>
      <c r="EK20" s="31">
        <f>VLOOKUP(C20,[7]estrato!A$5:C$30,3,FALSE)</f>
        <v>5</v>
      </c>
      <c r="EL20" s="31">
        <f>VLOOKUP(C20,[7]estrato!A$5:D$30,4,FALSE)</f>
        <v>0</v>
      </c>
      <c r="EM20" s="31">
        <f>VLOOKUP(C20,[7]estrato!A$5:E$30,5,FALSE)</f>
        <v>0</v>
      </c>
      <c r="EN20" s="27">
        <f>VLOOKUP(C20,[7]estrato!A$5:F$30,6,FALSE)</f>
        <v>0</v>
      </c>
      <c r="EO20" s="29">
        <f>VLOOKUP(C20,[7]estrato!A$5:G$30,7,)</f>
        <v>0</v>
      </c>
      <c r="EP20" s="26">
        <f>VLOOKUP(C20,[8]genero!A$5:C$33,3,)</f>
        <v>4</v>
      </c>
      <c r="EQ20" s="27">
        <f>VLOOKUP(C20,[8]genero!A$5:D$33,4,)</f>
        <v>1</v>
      </c>
      <c r="ER20" s="27">
        <f t="shared" si="15"/>
        <v>5</v>
      </c>
      <c r="ES20" s="27">
        <v>0</v>
      </c>
      <c r="ET20" s="27">
        <v>0</v>
      </c>
      <c r="EU20" s="27">
        <v>0</v>
      </c>
      <c r="EV20" s="27">
        <v>2</v>
      </c>
      <c r="EW20" s="27">
        <v>3</v>
      </c>
      <c r="EX20" s="27">
        <v>0</v>
      </c>
      <c r="EY20" s="27">
        <v>0</v>
      </c>
      <c r="EZ20" s="27">
        <v>0</v>
      </c>
      <c r="FA20" s="27">
        <f t="shared" si="10"/>
        <v>5</v>
      </c>
      <c r="FB20" s="27">
        <f>VLOOKUP(C20,[8]comunidades!A$5:D$33,4,)</f>
        <v>0</v>
      </c>
      <c r="FC20" s="27">
        <f>VLOOKUP(C20,[8]comunidades!A$5:E$33,5,)</f>
        <v>0</v>
      </c>
      <c r="FD20" s="27">
        <f>VLOOKUP(C20,[8]comunidades!A$5:F$33,6,)</f>
        <v>0</v>
      </c>
      <c r="FE20" s="27">
        <f>VLOOKUP(C20,[8]estrato!A$5:C$33,3,)</f>
        <v>0</v>
      </c>
      <c r="FF20" s="27">
        <f>VLOOKUP(C20,[8]estrato!A$5:D$33,4,)</f>
        <v>1</v>
      </c>
      <c r="FG20" s="27">
        <f>VLOOKUP(C20,[8]estrato!A$5:E$33,5,)</f>
        <v>4</v>
      </c>
      <c r="FH20" s="27">
        <f>VLOOKUP(C20,[8]estrato!A$5:F$33,6,)</f>
        <v>0</v>
      </c>
      <c r="FI20" s="29">
        <v>0</v>
      </c>
    </row>
    <row r="21" spans="2:165" x14ac:dyDescent="0.25">
      <c r="B21" s="72" t="s">
        <v>47</v>
      </c>
      <c r="C21" s="24">
        <v>53784</v>
      </c>
      <c r="D21" s="25" t="s">
        <v>48</v>
      </c>
      <c r="E21" s="69"/>
      <c r="F21" s="26">
        <v>0</v>
      </c>
      <c r="G21" s="27">
        <v>0</v>
      </c>
      <c r="H21" s="27">
        <f t="shared" si="1"/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8">
        <f t="shared" si="16"/>
        <v>0</v>
      </c>
      <c r="R21" s="26">
        <v>0</v>
      </c>
      <c r="S21" s="27">
        <v>0</v>
      </c>
      <c r="T21" s="29">
        <v>0</v>
      </c>
      <c r="U21" s="26">
        <v>0</v>
      </c>
      <c r="V21" s="27">
        <v>0</v>
      </c>
      <c r="W21" s="27">
        <v>0</v>
      </c>
      <c r="X21" s="27">
        <v>0</v>
      </c>
      <c r="Y21" s="29">
        <v>0</v>
      </c>
      <c r="Z21" s="26">
        <v>0</v>
      </c>
      <c r="AA21" s="27">
        <v>0</v>
      </c>
      <c r="AB21" s="27">
        <f t="shared" si="11"/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9">
        <f t="shared" si="2"/>
        <v>0</v>
      </c>
      <c r="AL21" s="26">
        <v>0</v>
      </c>
      <c r="AM21" s="27">
        <v>0</v>
      </c>
      <c r="AN21" s="29">
        <v>0</v>
      </c>
      <c r="AO21" s="30">
        <v>0</v>
      </c>
      <c r="AP21" s="31">
        <v>0</v>
      </c>
      <c r="AQ21" s="31">
        <v>0</v>
      </c>
      <c r="AR21" s="27">
        <v>0</v>
      </c>
      <c r="AS21" s="29">
        <v>0</v>
      </c>
      <c r="AT21" s="32">
        <v>0</v>
      </c>
      <c r="AU21" s="27">
        <v>0</v>
      </c>
      <c r="AV21" s="27">
        <f t="shared" si="3"/>
        <v>0</v>
      </c>
      <c r="AW21" s="27">
        <v>0</v>
      </c>
      <c r="AX21" s="27">
        <v>0</v>
      </c>
      <c r="AY21" s="27">
        <v>0</v>
      </c>
      <c r="AZ21" s="27">
        <v>0</v>
      </c>
      <c r="BA21" s="27">
        <v>0</v>
      </c>
      <c r="BB21" s="27">
        <v>0</v>
      </c>
      <c r="BC21" s="27">
        <v>0</v>
      </c>
      <c r="BD21" s="27">
        <v>0</v>
      </c>
      <c r="BE21" s="27">
        <f t="shared" si="12"/>
        <v>0</v>
      </c>
      <c r="BF21" s="27">
        <v>0</v>
      </c>
      <c r="BG21" s="27">
        <v>0</v>
      </c>
      <c r="BH21" s="27">
        <v>0</v>
      </c>
      <c r="BI21" s="31">
        <v>0</v>
      </c>
      <c r="BJ21" s="31">
        <v>0</v>
      </c>
      <c r="BK21" s="31">
        <v>0</v>
      </c>
      <c r="BL21" s="27">
        <v>0</v>
      </c>
      <c r="BM21" s="28">
        <v>0</v>
      </c>
      <c r="BN21" s="26">
        <v>0</v>
      </c>
      <c r="BO21" s="27">
        <v>0</v>
      </c>
      <c r="BP21" s="27">
        <f t="shared" si="4"/>
        <v>0</v>
      </c>
      <c r="BQ21" s="27">
        <v>0</v>
      </c>
      <c r="BR21" s="27">
        <v>0</v>
      </c>
      <c r="BS21" s="27">
        <v>0</v>
      </c>
      <c r="BT21" s="27">
        <v>0</v>
      </c>
      <c r="BU21" s="27">
        <v>0</v>
      </c>
      <c r="BV21" s="27">
        <v>0</v>
      </c>
      <c r="BW21" s="27">
        <v>0</v>
      </c>
      <c r="BX21" s="27">
        <v>0</v>
      </c>
      <c r="BY21" s="27">
        <f t="shared" si="13"/>
        <v>0</v>
      </c>
      <c r="BZ21" s="27">
        <v>0</v>
      </c>
      <c r="CA21" s="27">
        <v>0</v>
      </c>
      <c r="CB21" s="27">
        <v>0</v>
      </c>
      <c r="CC21" s="27">
        <v>0</v>
      </c>
      <c r="CD21" s="27">
        <v>0</v>
      </c>
      <c r="CE21" s="27">
        <v>0</v>
      </c>
      <c r="CF21" s="27">
        <v>0</v>
      </c>
      <c r="CG21" s="29">
        <v>0</v>
      </c>
      <c r="CH21" s="26">
        <v>0</v>
      </c>
      <c r="CI21" s="27">
        <v>0</v>
      </c>
      <c r="CJ21" s="27">
        <v>0</v>
      </c>
      <c r="CK21" s="27">
        <v>0</v>
      </c>
      <c r="CL21" s="27">
        <v>0</v>
      </c>
      <c r="CM21" s="27">
        <v>0</v>
      </c>
      <c r="CN21" s="27">
        <v>0</v>
      </c>
      <c r="CO21" s="27">
        <v>0</v>
      </c>
      <c r="CP21" s="27">
        <v>0</v>
      </c>
      <c r="CQ21" s="27">
        <v>0</v>
      </c>
      <c r="CR21" s="27">
        <v>0</v>
      </c>
      <c r="CS21" s="27">
        <f t="shared" si="5"/>
        <v>0</v>
      </c>
      <c r="CT21" s="27">
        <v>0</v>
      </c>
      <c r="CU21" s="27">
        <v>0</v>
      </c>
      <c r="CV21" s="27">
        <v>0</v>
      </c>
      <c r="CW21" s="27">
        <v>0</v>
      </c>
      <c r="CX21" s="27">
        <v>0</v>
      </c>
      <c r="CY21" s="27">
        <v>0</v>
      </c>
      <c r="CZ21" s="27">
        <v>0</v>
      </c>
      <c r="DA21" s="29">
        <v>0</v>
      </c>
      <c r="DB21" s="26">
        <v>0</v>
      </c>
      <c r="DC21" s="27">
        <v>0</v>
      </c>
      <c r="DD21" s="27">
        <v>0</v>
      </c>
      <c r="DE21" s="27">
        <v>0</v>
      </c>
      <c r="DF21" s="27">
        <v>0</v>
      </c>
      <c r="DG21" s="27">
        <v>0</v>
      </c>
      <c r="DH21" s="27">
        <v>0</v>
      </c>
      <c r="DI21" s="27">
        <v>0</v>
      </c>
      <c r="DJ21" s="27">
        <v>0</v>
      </c>
      <c r="DK21" s="27">
        <v>0</v>
      </c>
      <c r="DL21" s="27">
        <v>0</v>
      </c>
      <c r="DM21" s="33">
        <f t="shared" si="7"/>
        <v>0</v>
      </c>
      <c r="DN21" s="27">
        <v>0</v>
      </c>
      <c r="DO21" s="27">
        <v>0</v>
      </c>
      <c r="DP21" s="27">
        <v>0</v>
      </c>
      <c r="DQ21" s="27">
        <v>0</v>
      </c>
      <c r="DR21" s="27">
        <v>0</v>
      </c>
      <c r="DS21" s="27">
        <v>0</v>
      </c>
      <c r="DT21" s="27">
        <v>0</v>
      </c>
      <c r="DU21" s="29">
        <v>0</v>
      </c>
      <c r="DV21" s="26">
        <v>0</v>
      </c>
      <c r="DW21" s="27">
        <v>0</v>
      </c>
      <c r="DX21" s="27">
        <v>0</v>
      </c>
      <c r="DY21" s="27">
        <v>0</v>
      </c>
      <c r="DZ21" s="27">
        <v>0</v>
      </c>
      <c r="EA21" s="27">
        <v>0</v>
      </c>
      <c r="EB21" s="27">
        <v>0</v>
      </c>
      <c r="EC21" s="27">
        <v>0</v>
      </c>
      <c r="ED21" s="27">
        <v>0</v>
      </c>
      <c r="EE21" s="27">
        <v>0</v>
      </c>
      <c r="EF21" s="27">
        <v>0</v>
      </c>
      <c r="EG21" s="27">
        <f t="shared" si="9"/>
        <v>0</v>
      </c>
      <c r="EH21" s="27">
        <v>0</v>
      </c>
      <c r="EI21" s="27">
        <v>0</v>
      </c>
      <c r="EJ21" s="27">
        <v>0</v>
      </c>
      <c r="EK21" s="31">
        <v>0</v>
      </c>
      <c r="EL21" s="31">
        <v>0</v>
      </c>
      <c r="EM21" s="31">
        <v>0</v>
      </c>
      <c r="EN21" s="27">
        <v>0</v>
      </c>
      <c r="EO21" s="29">
        <v>0</v>
      </c>
      <c r="EP21" s="26">
        <v>0</v>
      </c>
      <c r="EQ21" s="27">
        <v>0</v>
      </c>
      <c r="ER21" s="27">
        <v>0</v>
      </c>
      <c r="ES21" s="27">
        <v>0</v>
      </c>
      <c r="ET21" s="27">
        <v>0</v>
      </c>
      <c r="EU21" s="27">
        <v>0</v>
      </c>
      <c r="EV21" s="27">
        <v>0</v>
      </c>
      <c r="EW21" s="27">
        <v>0</v>
      </c>
      <c r="EX21" s="27">
        <v>0</v>
      </c>
      <c r="EY21" s="27">
        <v>0</v>
      </c>
      <c r="EZ21" s="27">
        <v>0</v>
      </c>
      <c r="FA21" s="27">
        <f t="shared" si="10"/>
        <v>0</v>
      </c>
      <c r="FB21" s="27">
        <v>0</v>
      </c>
      <c r="FC21" s="27">
        <v>0</v>
      </c>
      <c r="FD21" s="27">
        <v>0</v>
      </c>
      <c r="FE21" s="27">
        <v>0</v>
      </c>
      <c r="FF21" s="27">
        <v>0</v>
      </c>
      <c r="FG21" s="27">
        <v>0</v>
      </c>
      <c r="FH21" s="27">
        <v>0</v>
      </c>
      <c r="FI21" s="29">
        <v>0</v>
      </c>
    </row>
    <row r="22" spans="2:165" ht="26.25" x14ac:dyDescent="0.25">
      <c r="B22" s="72"/>
      <c r="C22" s="24">
        <v>104959</v>
      </c>
      <c r="D22" s="34" t="s">
        <v>49</v>
      </c>
      <c r="E22" s="62"/>
      <c r="F22" s="26">
        <v>0</v>
      </c>
      <c r="G22" s="27">
        <v>0</v>
      </c>
      <c r="H22" s="27">
        <f t="shared" si="1"/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8">
        <f t="shared" si="16"/>
        <v>0</v>
      </c>
      <c r="R22" s="26">
        <v>0</v>
      </c>
      <c r="S22" s="27">
        <v>0</v>
      </c>
      <c r="T22" s="29">
        <v>0</v>
      </c>
      <c r="U22" s="26">
        <v>0</v>
      </c>
      <c r="V22" s="27">
        <v>0</v>
      </c>
      <c r="W22" s="27">
        <v>0</v>
      </c>
      <c r="X22" s="27">
        <v>0</v>
      </c>
      <c r="Y22" s="29">
        <v>0</v>
      </c>
      <c r="Z22" s="26">
        <v>0</v>
      </c>
      <c r="AA22" s="27">
        <v>0</v>
      </c>
      <c r="AB22" s="27">
        <f t="shared" si="11"/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9">
        <f t="shared" si="2"/>
        <v>0</v>
      </c>
      <c r="AL22" s="26">
        <v>0</v>
      </c>
      <c r="AM22" s="27">
        <v>0</v>
      </c>
      <c r="AN22" s="29">
        <v>0</v>
      </c>
      <c r="AO22" s="30">
        <v>0</v>
      </c>
      <c r="AP22" s="31">
        <v>0</v>
      </c>
      <c r="AQ22" s="31">
        <v>0</v>
      </c>
      <c r="AR22" s="27">
        <v>0</v>
      </c>
      <c r="AS22" s="29">
        <v>0</v>
      </c>
      <c r="AT22" s="32">
        <v>0</v>
      </c>
      <c r="AU22" s="27">
        <v>0</v>
      </c>
      <c r="AV22" s="27">
        <f t="shared" si="3"/>
        <v>0</v>
      </c>
      <c r="AW22" s="27">
        <v>0</v>
      </c>
      <c r="AX22" s="27">
        <v>0</v>
      </c>
      <c r="AY22" s="27">
        <v>0</v>
      </c>
      <c r="AZ22" s="27">
        <v>0</v>
      </c>
      <c r="BA22" s="27">
        <v>0</v>
      </c>
      <c r="BB22" s="27">
        <v>0</v>
      </c>
      <c r="BC22" s="27">
        <v>0</v>
      </c>
      <c r="BD22" s="27">
        <v>0</v>
      </c>
      <c r="BE22" s="27">
        <f t="shared" si="12"/>
        <v>0</v>
      </c>
      <c r="BF22" s="27">
        <v>0</v>
      </c>
      <c r="BG22" s="27">
        <v>0</v>
      </c>
      <c r="BH22" s="27">
        <v>0</v>
      </c>
      <c r="BI22" s="31">
        <v>0</v>
      </c>
      <c r="BJ22" s="31">
        <v>0</v>
      </c>
      <c r="BK22" s="31">
        <v>0</v>
      </c>
      <c r="BL22" s="27">
        <v>0</v>
      </c>
      <c r="BM22" s="28">
        <v>0</v>
      </c>
      <c r="BN22" s="26">
        <v>0</v>
      </c>
      <c r="BO22" s="27">
        <v>0</v>
      </c>
      <c r="BP22" s="27">
        <f t="shared" si="4"/>
        <v>0</v>
      </c>
      <c r="BQ22" s="27">
        <v>0</v>
      </c>
      <c r="BR22" s="27">
        <v>0</v>
      </c>
      <c r="BS22" s="27">
        <v>0</v>
      </c>
      <c r="BT22" s="27">
        <v>0</v>
      </c>
      <c r="BU22" s="27">
        <v>0</v>
      </c>
      <c r="BV22" s="27">
        <v>0</v>
      </c>
      <c r="BW22" s="27">
        <v>0</v>
      </c>
      <c r="BX22" s="27">
        <v>0</v>
      </c>
      <c r="BY22" s="27">
        <f t="shared" si="13"/>
        <v>0</v>
      </c>
      <c r="BZ22" s="27">
        <v>0</v>
      </c>
      <c r="CA22" s="27">
        <v>0</v>
      </c>
      <c r="CB22" s="27">
        <v>0</v>
      </c>
      <c r="CC22" s="27">
        <v>0</v>
      </c>
      <c r="CD22" s="27">
        <v>0</v>
      </c>
      <c r="CE22" s="27">
        <v>0</v>
      </c>
      <c r="CF22" s="27">
        <v>0</v>
      </c>
      <c r="CG22" s="29">
        <v>0</v>
      </c>
      <c r="CH22" s="26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7">
        <v>0</v>
      </c>
      <c r="CP22" s="27">
        <v>0</v>
      </c>
      <c r="CQ22" s="27">
        <v>0</v>
      </c>
      <c r="CR22" s="27">
        <v>0</v>
      </c>
      <c r="CS22" s="27">
        <f t="shared" si="5"/>
        <v>0</v>
      </c>
      <c r="CT22" s="27">
        <v>0</v>
      </c>
      <c r="CU22" s="27">
        <v>0</v>
      </c>
      <c r="CV22" s="27">
        <v>0</v>
      </c>
      <c r="CW22" s="27">
        <v>0</v>
      </c>
      <c r="CX22" s="27">
        <v>0</v>
      </c>
      <c r="CY22" s="27">
        <v>0</v>
      </c>
      <c r="CZ22" s="27">
        <v>0</v>
      </c>
      <c r="DA22" s="29">
        <v>0</v>
      </c>
      <c r="DB22" s="26">
        <v>0</v>
      </c>
      <c r="DC22" s="27">
        <v>0</v>
      </c>
      <c r="DD22" s="27">
        <v>0</v>
      </c>
      <c r="DE22" s="27">
        <v>0</v>
      </c>
      <c r="DF22" s="27">
        <v>0</v>
      </c>
      <c r="DG22" s="27">
        <v>0</v>
      </c>
      <c r="DH22" s="27">
        <v>0</v>
      </c>
      <c r="DI22" s="27">
        <v>0</v>
      </c>
      <c r="DJ22" s="27">
        <v>0</v>
      </c>
      <c r="DK22" s="27">
        <v>0</v>
      </c>
      <c r="DL22" s="27">
        <v>0</v>
      </c>
      <c r="DM22" s="33">
        <f t="shared" si="7"/>
        <v>0</v>
      </c>
      <c r="DN22" s="27">
        <v>0</v>
      </c>
      <c r="DO22" s="27">
        <v>0</v>
      </c>
      <c r="DP22" s="27">
        <v>0</v>
      </c>
      <c r="DQ22" s="27">
        <v>0</v>
      </c>
      <c r="DR22" s="27">
        <v>0</v>
      </c>
      <c r="DS22" s="27">
        <v>0</v>
      </c>
      <c r="DT22" s="27">
        <v>0</v>
      </c>
      <c r="DU22" s="29">
        <v>0</v>
      </c>
      <c r="DV22" s="26">
        <v>0</v>
      </c>
      <c r="DW22" s="27">
        <v>0</v>
      </c>
      <c r="DX22" s="27">
        <v>0</v>
      </c>
      <c r="DY22" s="27">
        <v>0</v>
      </c>
      <c r="DZ22" s="27">
        <v>0</v>
      </c>
      <c r="EA22" s="27">
        <v>0</v>
      </c>
      <c r="EB22" s="27">
        <v>0</v>
      </c>
      <c r="EC22" s="27">
        <v>0</v>
      </c>
      <c r="ED22" s="27">
        <v>0</v>
      </c>
      <c r="EE22" s="27">
        <v>0</v>
      </c>
      <c r="EF22" s="27">
        <v>0</v>
      </c>
      <c r="EG22" s="27">
        <f t="shared" si="9"/>
        <v>0</v>
      </c>
      <c r="EH22" s="27">
        <v>0</v>
      </c>
      <c r="EI22" s="27">
        <v>0</v>
      </c>
      <c r="EJ22" s="27">
        <v>0</v>
      </c>
      <c r="EK22" s="31">
        <v>0</v>
      </c>
      <c r="EL22" s="31">
        <v>0</v>
      </c>
      <c r="EM22" s="31">
        <v>0</v>
      </c>
      <c r="EN22" s="27">
        <v>0</v>
      </c>
      <c r="EO22" s="29">
        <v>0</v>
      </c>
      <c r="EP22" s="26">
        <v>0</v>
      </c>
      <c r="EQ22" s="27">
        <v>0</v>
      </c>
      <c r="ER22" s="27">
        <v>0</v>
      </c>
      <c r="ES22" s="27">
        <v>0</v>
      </c>
      <c r="ET22" s="27">
        <v>0</v>
      </c>
      <c r="EU22" s="27">
        <v>0</v>
      </c>
      <c r="EV22" s="27">
        <v>0</v>
      </c>
      <c r="EW22" s="27">
        <v>0</v>
      </c>
      <c r="EX22" s="27">
        <v>0</v>
      </c>
      <c r="EY22" s="27">
        <v>0</v>
      </c>
      <c r="EZ22" s="27">
        <v>0</v>
      </c>
      <c r="FA22" s="27">
        <f t="shared" si="10"/>
        <v>0</v>
      </c>
      <c r="FB22" s="27">
        <v>0</v>
      </c>
      <c r="FC22" s="27">
        <v>0</v>
      </c>
      <c r="FD22" s="27">
        <v>0</v>
      </c>
      <c r="FE22" s="27">
        <v>0</v>
      </c>
      <c r="FF22" s="27">
        <v>0</v>
      </c>
      <c r="FG22" s="27">
        <v>0</v>
      </c>
      <c r="FH22" s="27">
        <v>0</v>
      </c>
      <c r="FI22" s="29">
        <v>0</v>
      </c>
    </row>
    <row r="23" spans="2:165" x14ac:dyDescent="0.25">
      <c r="B23" s="72"/>
      <c r="C23" s="24">
        <v>3607</v>
      </c>
      <c r="D23" s="34" t="s">
        <v>50</v>
      </c>
      <c r="E23" s="62"/>
      <c r="F23" s="26">
        <f>VLOOKUP(C23,[1]GENERO!A$5:C$27,3,)</f>
        <v>11</v>
      </c>
      <c r="G23" s="27">
        <f>VLOOKUP(C23,[1]GENERO!A$5:D$27,4,)</f>
        <v>5</v>
      </c>
      <c r="H23" s="27">
        <f t="shared" si="1"/>
        <v>16</v>
      </c>
      <c r="I23" s="27">
        <v>0</v>
      </c>
      <c r="J23" s="27">
        <v>0</v>
      </c>
      <c r="K23" s="27">
        <v>0</v>
      </c>
      <c r="L23" s="27">
        <v>14</v>
      </c>
      <c r="M23" s="27">
        <v>1</v>
      </c>
      <c r="N23" s="27">
        <v>1</v>
      </c>
      <c r="O23" s="27">
        <v>0</v>
      </c>
      <c r="P23" s="27">
        <v>0</v>
      </c>
      <c r="Q23" s="28">
        <f t="shared" si="16"/>
        <v>16</v>
      </c>
      <c r="R23" s="26">
        <v>1</v>
      </c>
      <c r="S23" s="27">
        <v>0</v>
      </c>
      <c r="T23" s="29">
        <v>0</v>
      </c>
      <c r="U23" s="26">
        <f>VLOOKUP(C23,[1]ESTRATO!A$5:C$27,3,)</f>
        <v>1</v>
      </c>
      <c r="V23" s="27">
        <f>VLOOKUP(C23,[1]ESTRATO!A$5:D$27,4,FALSE)</f>
        <v>12</v>
      </c>
      <c r="W23" s="27">
        <f>VLOOKUP(C23,[1]ESTRATO!A$5:E$27,5,FALSE)</f>
        <v>1</v>
      </c>
      <c r="X23" s="27">
        <f>VLOOKUP(C23,[1]ESTRATO!A$5:F$27,6,FALSE)</f>
        <v>2</v>
      </c>
      <c r="Y23" s="29">
        <v>0</v>
      </c>
      <c r="Z23" s="26">
        <f>VLOOKUP(C23,[2]GENERO!A$5:C$27,3,)</f>
        <v>3</v>
      </c>
      <c r="AA23" s="27">
        <f>VLOOKUP(C23,[2]GENERO!A$5:D$27,4,)</f>
        <v>7</v>
      </c>
      <c r="AB23" s="27">
        <f t="shared" si="11"/>
        <v>10</v>
      </c>
      <c r="AC23" s="27">
        <v>0</v>
      </c>
      <c r="AD23" s="27">
        <v>0</v>
      </c>
      <c r="AE23" s="27">
        <v>0</v>
      </c>
      <c r="AF23" s="27">
        <v>7</v>
      </c>
      <c r="AG23" s="27">
        <v>2</v>
      </c>
      <c r="AH23" s="27">
        <v>0</v>
      </c>
      <c r="AI23" s="27">
        <v>1</v>
      </c>
      <c r="AJ23" s="27">
        <v>0</v>
      </c>
      <c r="AK23" s="29">
        <f t="shared" si="2"/>
        <v>10</v>
      </c>
      <c r="AL23" s="26">
        <v>0</v>
      </c>
      <c r="AM23" s="27">
        <v>0</v>
      </c>
      <c r="AN23" s="29">
        <v>0</v>
      </c>
      <c r="AO23" s="30">
        <f>VLOOKUP(C23,[2]ESTRATO!A$5:C$27,3,FALSE)</f>
        <v>6</v>
      </c>
      <c r="AP23" s="31">
        <f>VLOOKUP(C23,[2]ESTRATO!A$5:D$27,4,FALSE)</f>
        <v>3</v>
      </c>
      <c r="AQ23" s="31">
        <f>VLOOKUP(C23,[2]ESTRATO!A$5:E$27,5,FALSE)</f>
        <v>1</v>
      </c>
      <c r="AR23" s="27">
        <f>VLOOKUP(C23,[2]ESTRATO!A$5:F$27,6,FALSE)</f>
        <v>0</v>
      </c>
      <c r="AS23" s="29">
        <f>VLOOKUP(C23,[2]ESTRATO!A$5:G$27,7,FALSE)</f>
        <v>0</v>
      </c>
      <c r="AT23" s="32">
        <f>VLOOKUP(C23,[3]GENERO!A$5:D$26,4,FALSE)</f>
        <v>4</v>
      </c>
      <c r="AU23" s="27">
        <f>VLOOKUP(C23,[3]GENERO!A$5:C$26,3,FALSE)</f>
        <v>6</v>
      </c>
      <c r="AV23" s="27">
        <f t="shared" si="3"/>
        <v>10</v>
      </c>
      <c r="AW23" s="27">
        <v>0</v>
      </c>
      <c r="AX23" s="27">
        <v>0</v>
      </c>
      <c r="AY23" s="27">
        <v>0</v>
      </c>
      <c r="AZ23" s="27">
        <v>9</v>
      </c>
      <c r="BA23" s="27">
        <v>1</v>
      </c>
      <c r="BB23" s="27">
        <v>0</v>
      </c>
      <c r="BC23" s="27">
        <v>0</v>
      </c>
      <c r="BD23" s="27">
        <v>0</v>
      </c>
      <c r="BE23" s="27">
        <f t="shared" si="12"/>
        <v>10</v>
      </c>
      <c r="BF23" s="27">
        <v>1</v>
      </c>
      <c r="BG23" s="27">
        <v>0</v>
      </c>
      <c r="BH23" s="27">
        <v>0</v>
      </c>
      <c r="BI23" s="31">
        <f>VLOOKUP(C23,[3]ESTRATO!A$5:C$26,3,FALSE)</f>
        <v>4</v>
      </c>
      <c r="BJ23" s="31">
        <f>VLOOKUP(C23,[3]ESTRATO!A$5:D$26,4,FALSE)</f>
        <v>5</v>
      </c>
      <c r="BK23" s="31">
        <f>VLOOKUP(C23,[3]ESTRATO!A$5:E$26,5,FALSE)</f>
        <v>1</v>
      </c>
      <c r="BL23" s="27">
        <f>VLOOKUP(C23,[3]ESTRATO!A$5:F$26,6,FALSE)</f>
        <v>0</v>
      </c>
      <c r="BM23" s="28">
        <f>VLOOKUP(C23,[3]ESTRATO!A$5:G$26,7,FALSE)</f>
        <v>0</v>
      </c>
      <c r="BN23" s="26">
        <f>VLOOKUP(C23,[4]genero!A$5:C$28,3,FALSE)</f>
        <v>9</v>
      </c>
      <c r="BO23" s="27">
        <f>VLOOKUP(C23,[4]genero!A$5:D$27,4,FALSE)</f>
        <v>10</v>
      </c>
      <c r="BP23" s="27">
        <f t="shared" si="4"/>
        <v>19</v>
      </c>
      <c r="BQ23" s="27">
        <v>0</v>
      </c>
      <c r="BR23" s="27">
        <v>0</v>
      </c>
      <c r="BS23" s="27">
        <v>0</v>
      </c>
      <c r="BT23" s="27">
        <v>10</v>
      </c>
      <c r="BU23" s="27">
        <v>8</v>
      </c>
      <c r="BV23" s="27">
        <v>1</v>
      </c>
      <c r="BW23" s="27">
        <v>0</v>
      </c>
      <c r="BX23" s="27">
        <v>0</v>
      </c>
      <c r="BY23" s="27">
        <f t="shared" si="13"/>
        <v>19</v>
      </c>
      <c r="BZ23" s="27">
        <v>0</v>
      </c>
      <c r="CA23" s="27">
        <v>0</v>
      </c>
      <c r="CB23" s="27">
        <v>0</v>
      </c>
      <c r="CC23" s="27">
        <f>VLOOKUP(C23,[4]genero!A$5:C$28,3,FALSE)</f>
        <v>9</v>
      </c>
      <c r="CD23" s="27">
        <f>VLOOKUP(C23,[4]genero!A$5:D$28,4,FALSE)</f>
        <v>10</v>
      </c>
      <c r="CE23" s="27">
        <f>VLOOKUP(C23,[4]genero!A$5:E$28,5,FALSE)</f>
        <v>7</v>
      </c>
      <c r="CF23" s="27">
        <f>VLOOKUP(C23,[4]genero!A$5:F$28,6,FALSE)</f>
        <v>19</v>
      </c>
      <c r="CG23" s="29">
        <v>0</v>
      </c>
      <c r="CH23" s="26">
        <f>VLOOKUP(C23,[5]genero!A$5:C$29,3,FALSE)</f>
        <v>8</v>
      </c>
      <c r="CI23" s="27">
        <f>VLOOKUP(C23,[5]genero!A$5:D$29,4,FALSE)</f>
        <v>9</v>
      </c>
      <c r="CJ23" s="27">
        <f t="shared" si="14"/>
        <v>17</v>
      </c>
      <c r="CK23" s="27">
        <v>0</v>
      </c>
      <c r="CL23" s="27">
        <v>0</v>
      </c>
      <c r="CM23" s="27">
        <v>0</v>
      </c>
      <c r="CN23" s="27">
        <v>15</v>
      </c>
      <c r="CO23" s="27">
        <v>2</v>
      </c>
      <c r="CP23" s="27">
        <v>0</v>
      </c>
      <c r="CQ23" s="27">
        <v>0</v>
      </c>
      <c r="CR23" s="27">
        <v>0</v>
      </c>
      <c r="CS23" s="27">
        <f t="shared" si="5"/>
        <v>17</v>
      </c>
      <c r="CT23" s="27">
        <v>0</v>
      </c>
      <c r="CU23" s="27">
        <v>0</v>
      </c>
      <c r="CV23" s="27">
        <v>0</v>
      </c>
      <c r="CW23" s="27">
        <f>VLOOKUP(C23,[5]estrato!A$5:C$29,3,FALSE)</f>
        <v>8</v>
      </c>
      <c r="CX23" s="27">
        <f>VLOOKUP(C23,[5]estrato!A$5:D$29,4,FALSE)</f>
        <v>8</v>
      </c>
      <c r="CY23" s="27">
        <f>VLOOKUP(C23,[5]estrato!A$5:E$29,5,FALSE)</f>
        <v>1</v>
      </c>
      <c r="CZ23" s="27">
        <f>VLOOKUP(C23,[5]estrato!A$5:F$29,6,FALSE)</f>
        <v>0</v>
      </c>
      <c r="DA23" s="29">
        <v>0</v>
      </c>
      <c r="DB23" s="26">
        <f>VLOOKUP(C23,[6]genero!A$5:C$28,3,FALSE)</f>
        <v>10</v>
      </c>
      <c r="DC23" s="27">
        <f>VLOOKUP(C23,[6]genero!A$5:D$28,4,FALSE)</f>
        <v>12</v>
      </c>
      <c r="DD23" s="27">
        <f t="shared" si="6"/>
        <v>22</v>
      </c>
      <c r="DE23" s="27">
        <v>0</v>
      </c>
      <c r="DF23" s="27">
        <v>0</v>
      </c>
      <c r="DG23" s="27">
        <v>0</v>
      </c>
      <c r="DH23" s="27">
        <v>20</v>
      </c>
      <c r="DI23" s="27">
        <v>1</v>
      </c>
      <c r="DJ23" s="27">
        <v>1</v>
      </c>
      <c r="DK23" s="27">
        <v>0</v>
      </c>
      <c r="DL23" s="27">
        <v>0</v>
      </c>
      <c r="DM23" s="33">
        <f t="shared" si="7"/>
        <v>22</v>
      </c>
      <c r="DN23" s="27">
        <f>VLOOKUP(C23,[6]comunidad!A$5:D$28,4,FALSE)</f>
        <v>0</v>
      </c>
      <c r="DO23" s="27">
        <f>VLOOKUP(C23,[6]comunidad!A$5:E$28,5,FALSE)</f>
        <v>0</v>
      </c>
      <c r="DP23" s="27">
        <v>0</v>
      </c>
      <c r="DQ23" s="27">
        <f>VLOOKUP(C23,[6]estrato!A$5:C$28,3,FALSE)</f>
        <v>7</v>
      </c>
      <c r="DR23" s="27">
        <f>VLOOKUP(C23,[6]estrato!A$5:D$28,4,FALSE)</f>
        <v>8</v>
      </c>
      <c r="DS23" s="27">
        <f>VLOOKUP(C23,[6]estrato!A$5:E$28,5,FALSE)</f>
        <v>7</v>
      </c>
      <c r="DT23" s="27">
        <f>VLOOKUP(C23,[6]estrato!A$5:F$28,6,FALSE)</f>
        <v>0</v>
      </c>
      <c r="DU23" s="29">
        <f>VLOOKUP(C23,[6]estrato!A$5:G$28,7,FALSE)</f>
        <v>0</v>
      </c>
      <c r="DV23" s="26">
        <f>VLOOKUP(C23,[7]genero!A$5:C$30,3,FALSE)</f>
        <v>18</v>
      </c>
      <c r="DW23" s="27">
        <f>VLOOKUP(C23,[7]genero!A$5:D$30,4,FALSE)</f>
        <v>9</v>
      </c>
      <c r="DX23" s="27">
        <f t="shared" si="8"/>
        <v>27</v>
      </c>
      <c r="DY23" s="27">
        <v>0</v>
      </c>
      <c r="DZ23" s="27">
        <v>0</v>
      </c>
      <c r="EA23" s="27">
        <v>0</v>
      </c>
      <c r="EB23" s="27">
        <v>22</v>
      </c>
      <c r="EC23" s="27">
        <v>4</v>
      </c>
      <c r="ED23" s="27">
        <v>1</v>
      </c>
      <c r="EE23" s="27">
        <v>0</v>
      </c>
      <c r="EF23" s="27">
        <v>0</v>
      </c>
      <c r="EG23" s="27">
        <f t="shared" si="9"/>
        <v>27</v>
      </c>
      <c r="EH23" s="27">
        <f>VLOOKUP(C23,[7]poblacion!A$5:D$30,4,)</f>
        <v>0</v>
      </c>
      <c r="EI23" s="27">
        <v>0</v>
      </c>
      <c r="EJ23" s="27">
        <f>VLOOKUP(C23,[7]poblacion!A$5:E$30,5,)</f>
        <v>0</v>
      </c>
      <c r="EK23" s="31">
        <f>VLOOKUP(C23,[7]estrato!A$5:C$30,3,FALSE)</f>
        <v>16</v>
      </c>
      <c r="EL23" s="31">
        <f>VLOOKUP(C23,[7]estrato!A$5:D$30,4,FALSE)</f>
        <v>8</v>
      </c>
      <c r="EM23" s="31">
        <f>VLOOKUP(C23,[7]estrato!A$5:E$30,5,FALSE)</f>
        <v>3</v>
      </c>
      <c r="EN23" s="27">
        <f>VLOOKUP(C23,[7]estrato!A$5:F$30,6,FALSE)</f>
        <v>0</v>
      </c>
      <c r="EO23" s="29">
        <f>VLOOKUP(C23,[7]estrato!A$5:G$30,7,)</f>
        <v>0</v>
      </c>
      <c r="EP23" s="26">
        <f>VLOOKUP(C23,[8]genero!A$5:C$33,3,)</f>
        <v>8</v>
      </c>
      <c r="EQ23" s="27">
        <f>VLOOKUP(C23,[8]genero!A$5:D$33,4,)</f>
        <v>11</v>
      </c>
      <c r="ER23" s="27">
        <f t="shared" si="15"/>
        <v>19</v>
      </c>
      <c r="ES23" s="27">
        <v>0</v>
      </c>
      <c r="ET23" s="27">
        <v>0</v>
      </c>
      <c r="EU23" s="27">
        <v>0</v>
      </c>
      <c r="EV23" s="27">
        <v>13</v>
      </c>
      <c r="EW23" s="27">
        <v>5</v>
      </c>
      <c r="EX23" s="27">
        <v>0</v>
      </c>
      <c r="EY23" s="27">
        <v>0</v>
      </c>
      <c r="EZ23" s="27">
        <v>1</v>
      </c>
      <c r="FA23" s="27">
        <f t="shared" si="10"/>
        <v>19</v>
      </c>
      <c r="FB23" s="27">
        <f>VLOOKUP(C23,[8]comunidades!A$5:D$33,4,)</f>
        <v>1</v>
      </c>
      <c r="FC23" s="27">
        <f>VLOOKUP(C23,[8]comunidades!A$5:E$33,5,)</f>
        <v>1</v>
      </c>
      <c r="FD23" s="27">
        <f>VLOOKUP(C23,[8]comunidades!A$5:F$33,6,)</f>
        <v>0</v>
      </c>
      <c r="FE23" s="27">
        <f>VLOOKUP(C23,[8]estrato!A$5:C$33,3,)</f>
        <v>3</v>
      </c>
      <c r="FF23" s="27">
        <f>VLOOKUP(C23,[8]estrato!A$5:D$33,4,)</f>
        <v>13</v>
      </c>
      <c r="FG23" s="27">
        <f>VLOOKUP(C23,[8]estrato!A$5:E$33,5,)</f>
        <v>2</v>
      </c>
      <c r="FH23" s="27">
        <f>VLOOKUP(C23,[8]estrato!A$5:F$33,6,)</f>
        <v>1</v>
      </c>
      <c r="FI23" s="29">
        <v>0</v>
      </c>
    </row>
    <row r="24" spans="2:165" x14ac:dyDescent="0.25">
      <c r="B24" s="72"/>
      <c r="C24" s="24">
        <v>52384</v>
      </c>
      <c r="D24" s="25" t="s">
        <v>51</v>
      </c>
      <c r="E24" s="69"/>
      <c r="F24" s="26">
        <f>VLOOKUP(C24,[1]GENERO!A$5:C$27,3,)</f>
        <v>2</v>
      </c>
      <c r="G24" s="27">
        <f>VLOOKUP(C24,[1]GENERO!A$5:D$27,4,)</f>
        <v>1</v>
      </c>
      <c r="H24" s="27">
        <f t="shared" si="1"/>
        <v>3</v>
      </c>
      <c r="I24" s="27">
        <v>0</v>
      </c>
      <c r="J24" s="27">
        <v>0</v>
      </c>
      <c r="K24" s="27">
        <v>0</v>
      </c>
      <c r="L24" s="27">
        <v>3</v>
      </c>
      <c r="M24" s="27">
        <v>0</v>
      </c>
      <c r="N24" s="27">
        <v>0</v>
      </c>
      <c r="O24" s="27">
        <v>0</v>
      </c>
      <c r="P24" s="27">
        <v>0</v>
      </c>
      <c r="Q24" s="28">
        <f t="shared" si="16"/>
        <v>3</v>
      </c>
      <c r="R24" s="26">
        <v>0</v>
      </c>
      <c r="S24" s="27">
        <v>1</v>
      </c>
      <c r="T24" s="29">
        <v>0</v>
      </c>
      <c r="U24" s="26">
        <f>VLOOKUP(C24,[1]ESTRATO!A$5:C$27,3,)</f>
        <v>1</v>
      </c>
      <c r="V24" s="27">
        <f>VLOOKUP(C24,[1]ESTRATO!A$5:D$27,4,FALSE)</f>
        <v>2</v>
      </c>
      <c r="W24" s="27">
        <f>VLOOKUP(C24,[1]ESTRATO!A$5:E$27,5,FALSE)</f>
        <v>0</v>
      </c>
      <c r="X24" s="27">
        <f>VLOOKUP(C24,[1]ESTRATO!A$5:F$27,6,FALSE)</f>
        <v>0</v>
      </c>
      <c r="Y24" s="29">
        <v>0</v>
      </c>
      <c r="Z24" s="26">
        <f>VLOOKUP(C24,[2]GENERO!A$5:C$27,3,)</f>
        <v>6</v>
      </c>
      <c r="AA24" s="27">
        <f>VLOOKUP(C24,[2]GENERO!A$5:D$27,4,)</f>
        <v>4</v>
      </c>
      <c r="AB24" s="27">
        <f t="shared" si="11"/>
        <v>10</v>
      </c>
      <c r="AC24" s="27">
        <v>0</v>
      </c>
      <c r="AD24" s="27">
        <v>0</v>
      </c>
      <c r="AE24" s="27">
        <v>0</v>
      </c>
      <c r="AF24" s="27">
        <v>9</v>
      </c>
      <c r="AG24" s="27">
        <v>1</v>
      </c>
      <c r="AH24" s="27">
        <v>0</v>
      </c>
      <c r="AI24" s="27">
        <v>0</v>
      </c>
      <c r="AJ24" s="27">
        <v>0</v>
      </c>
      <c r="AK24" s="29">
        <f t="shared" si="2"/>
        <v>10</v>
      </c>
      <c r="AL24" s="26">
        <v>0</v>
      </c>
      <c r="AM24" s="27">
        <v>0</v>
      </c>
      <c r="AN24" s="29">
        <v>0</v>
      </c>
      <c r="AO24" s="30">
        <f>VLOOKUP(C24,[2]ESTRATO!A$5:C$27,3,FALSE)</f>
        <v>1</v>
      </c>
      <c r="AP24" s="31">
        <f>VLOOKUP(C24,[2]ESTRATO!A$5:D$27,4,FALSE)</f>
        <v>4</v>
      </c>
      <c r="AQ24" s="31">
        <f>VLOOKUP(C24,[2]ESTRATO!A$5:E$27,5,FALSE)</f>
        <v>4</v>
      </c>
      <c r="AR24" s="27">
        <f>VLOOKUP(C24,[2]ESTRATO!A$5:F$27,6,FALSE)</f>
        <v>1</v>
      </c>
      <c r="AS24" s="29">
        <f>VLOOKUP(C24,[2]ESTRATO!A$5:G$27,7,FALSE)</f>
        <v>0</v>
      </c>
      <c r="AT24" s="32">
        <f>VLOOKUP(C24,[3]GENERO!A$5:D$26,4,FALSE)</f>
        <v>2</v>
      </c>
      <c r="AU24" s="27">
        <f>VLOOKUP(C24,[3]GENERO!A$5:C$26,3,FALSE)</f>
        <v>3</v>
      </c>
      <c r="AV24" s="27">
        <f t="shared" si="3"/>
        <v>5</v>
      </c>
      <c r="AW24" s="27">
        <v>0</v>
      </c>
      <c r="AX24" s="27">
        <v>0</v>
      </c>
      <c r="AY24" s="27">
        <v>0</v>
      </c>
      <c r="AZ24" s="27">
        <v>5</v>
      </c>
      <c r="BA24" s="27">
        <v>0</v>
      </c>
      <c r="BB24" s="27">
        <v>0</v>
      </c>
      <c r="BC24" s="27">
        <v>0</v>
      </c>
      <c r="BD24" s="27">
        <v>0</v>
      </c>
      <c r="BE24" s="27">
        <f t="shared" si="12"/>
        <v>5</v>
      </c>
      <c r="BF24" s="27">
        <v>0</v>
      </c>
      <c r="BG24" s="27">
        <v>0</v>
      </c>
      <c r="BH24" s="27">
        <v>0</v>
      </c>
      <c r="BI24" s="31">
        <f>VLOOKUP(C24,[3]ESTRATO!A$5:C$26,3,FALSE)</f>
        <v>4</v>
      </c>
      <c r="BJ24" s="31">
        <f>VLOOKUP(C24,[3]ESTRATO!A$5:D$26,4,FALSE)</f>
        <v>0</v>
      </c>
      <c r="BK24" s="31">
        <f>VLOOKUP(C24,[3]ESTRATO!A$5:E$26,5,FALSE)</f>
        <v>1</v>
      </c>
      <c r="BL24" s="27">
        <f>VLOOKUP(C24,[3]ESTRATO!A$5:F$26,6,FALSE)</f>
        <v>0</v>
      </c>
      <c r="BM24" s="28">
        <f>VLOOKUP(C24,[3]ESTRATO!A$5:G$26,7,FALSE)</f>
        <v>0</v>
      </c>
      <c r="BN24" s="26">
        <f>VLOOKUP(C24,[4]genero!A$5:C$28,3,FALSE)</f>
        <v>10</v>
      </c>
      <c r="BO24" s="27">
        <f>VLOOKUP(C24,[4]genero!A$5:D$27,4,FALSE)</f>
        <v>7</v>
      </c>
      <c r="BP24" s="27">
        <f t="shared" si="4"/>
        <v>17</v>
      </c>
      <c r="BQ24" s="27">
        <v>0</v>
      </c>
      <c r="BR24" s="27">
        <v>0</v>
      </c>
      <c r="BS24" s="27">
        <v>0</v>
      </c>
      <c r="BT24" s="27">
        <v>13</v>
      </c>
      <c r="BU24" s="27">
        <v>3</v>
      </c>
      <c r="BV24" s="27">
        <v>1</v>
      </c>
      <c r="BW24" s="27">
        <v>0</v>
      </c>
      <c r="BX24" s="27">
        <v>0</v>
      </c>
      <c r="BY24" s="27">
        <f t="shared" si="13"/>
        <v>17</v>
      </c>
      <c r="BZ24" s="27">
        <v>0</v>
      </c>
      <c r="CA24" s="27">
        <v>0</v>
      </c>
      <c r="CB24" s="27">
        <v>0</v>
      </c>
      <c r="CC24" s="27">
        <f>VLOOKUP(C24,[4]genero!A$5:C$28,3,FALSE)</f>
        <v>10</v>
      </c>
      <c r="CD24" s="27">
        <f>VLOOKUP(C24,[4]genero!A$5:D$28,4,FALSE)</f>
        <v>7</v>
      </c>
      <c r="CE24" s="27">
        <f>VLOOKUP(C24,[4]genero!A$5:E$28,5,FALSE)</f>
        <v>6</v>
      </c>
      <c r="CF24" s="27">
        <f>VLOOKUP(C24,[4]genero!A$5:F$28,6,FALSE)</f>
        <v>17</v>
      </c>
      <c r="CG24" s="29">
        <v>0</v>
      </c>
      <c r="CH24" s="26">
        <f>VLOOKUP(C24,[5]genero!A$5:C$29,3,FALSE)</f>
        <v>5</v>
      </c>
      <c r="CI24" s="27">
        <f>VLOOKUP(C24,[5]genero!A$5:D$29,4,FALSE)</f>
        <v>8</v>
      </c>
      <c r="CJ24" s="27">
        <f t="shared" si="14"/>
        <v>13</v>
      </c>
      <c r="CK24" s="27">
        <v>0</v>
      </c>
      <c r="CL24" s="27">
        <v>0</v>
      </c>
      <c r="CM24" s="27">
        <v>0</v>
      </c>
      <c r="CN24" s="27">
        <v>11</v>
      </c>
      <c r="CO24" s="27">
        <v>1</v>
      </c>
      <c r="CP24" s="27">
        <v>1</v>
      </c>
      <c r="CQ24" s="27">
        <v>0</v>
      </c>
      <c r="CR24" s="27">
        <v>0</v>
      </c>
      <c r="CS24" s="27">
        <f t="shared" si="5"/>
        <v>13</v>
      </c>
      <c r="CT24" s="27">
        <v>0</v>
      </c>
      <c r="CU24" s="27">
        <v>0</v>
      </c>
      <c r="CV24" s="27">
        <v>0</v>
      </c>
      <c r="CW24" s="27">
        <f>VLOOKUP(C24,[5]estrato!A$5:C$29,3,FALSE)</f>
        <v>3</v>
      </c>
      <c r="CX24" s="27">
        <f>VLOOKUP(C24,[5]estrato!A$5:D$29,4,FALSE)</f>
        <v>4</v>
      </c>
      <c r="CY24" s="27">
        <f>VLOOKUP(C24,[5]estrato!A$5:E$29,5,FALSE)</f>
        <v>4</v>
      </c>
      <c r="CZ24" s="27">
        <f>VLOOKUP(C24,[5]estrato!A$5:F$29,6,FALSE)</f>
        <v>2</v>
      </c>
      <c r="DA24" s="29">
        <v>0</v>
      </c>
      <c r="DB24" s="26">
        <f>VLOOKUP(C24,[6]genero!A$5:C$28,3,FALSE)</f>
        <v>6</v>
      </c>
      <c r="DC24" s="27">
        <f>VLOOKUP(C24,[6]genero!A$5:D$28,4,FALSE)</f>
        <v>6</v>
      </c>
      <c r="DD24" s="27">
        <f t="shared" si="6"/>
        <v>12</v>
      </c>
      <c r="DE24" s="27">
        <v>0</v>
      </c>
      <c r="DF24" s="27">
        <v>0</v>
      </c>
      <c r="DG24" s="27">
        <v>0</v>
      </c>
      <c r="DH24" s="27">
        <v>10</v>
      </c>
      <c r="DI24" s="27">
        <v>2</v>
      </c>
      <c r="DJ24" s="27">
        <v>0</v>
      </c>
      <c r="DK24" s="27">
        <v>0</v>
      </c>
      <c r="DL24" s="27">
        <v>0</v>
      </c>
      <c r="DM24" s="33">
        <f t="shared" si="7"/>
        <v>12</v>
      </c>
      <c r="DN24" s="27">
        <f>VLOOKUP(C24,[6]comunidad!A$5:D$28,4,FALSE)</f>
        <v>0</v>
      </c>
      <c r="DO24" s="27">
        <f>VLOOKUP(C24,[6]comunidad!A$5:E$28,5,FALSE)</f>
        <v>0</v>
      </c>
      <c r="DP24" s="27">
        <v>0</v>
      </c>
      <c r="DQ24" s="27">
        <f>VLOOKUP(C24,[6]estrato!A$5:C$28,3,FALSE)</f>
        <v>2</v>
      </c>
      <c r="DR24" s="27">
        <f>VLOOKUP(C24,[6]estrato!A$5:D$28,4,FALSE)</f>
        <v>4</v>
      </c>
      <c r="DS24" s="27">
        <f>VLOOKUP(C24,[6]estrato!A$5:E$28,5,FALSE)</f>
        <v>6</v>
      </c>
      <c r="DT24" s="27">
        <f>VLOOKUP(C24,[6]estrato!A$5:F$28,6,FALSE)</f>
        <v>0</v>
      </c>
      <c r="DU24" s="29">
        <f>VLOOKUP(C24,[6]estrato!A$5:G$28,7,FALSE)</f>
        <v>0</v>
      </c>
      <c r="DV24" s="26">
        <f>VLOOKUP(C24,[7]genero!A$5:C$30,3,FALSE)</f>
        <v>7</v>
      </c>
      <c r="DW24" s="27">
        <f>VLOOKUP(C24,[7]genero!A$5:D$30,4,FALSE)</f>
        <v>12</v>
      </c>
      <c r="DX24" s="27">
        <f t="shared" si="8"/>
        <v>19</v>
      </c>
      <c r="DY24" s="27">
        <v>0</v>
      </c>
      <c r="DZ24" s="27">
        <v>0</v>
      </c>
      <c r="EA24" s="27">
        <v>0</v>
      </c>
      <c r="EB24" s="27">
        <v>14</v>
      </c>
      <c r="EC24" s="27">
        <v>4</v>
      </c>
      <c r="ED24" s="27">
        <v>1</v>
      </c>
      <c r="EE24" s="27">
        <v>0</v>
      </c>
      <c r="EF24" s="27">
        <v>0</v>
      </c>
      <c r="EG24" s="27">
        <f t="shared" si="9"/>
        <v>19</v>
      </c>
      <c r="EH24" s="27">
        <f>VLOOKUP(C24,[7]poblacion!A$5:D$30,4,)</f>
        <v>1</v>
      </c>
      <c r="EI24" s="27">
        <v>0</v>
      </c>
      <c r="EJ24" s="27">
        <f>VLOOKUP(C24,[7]poblacion!A$5:E$30,5,)</f>
        <v>0</v>
      </c>
      <c r="EK24" s="31">
        <f>VLOOKUP(C24,[7]estrato!A$5:C$30,3,FALSE)</f>
        <v>2</v>
      </c>
      <c r="EL24" s="31">
        <f>VLOOKUP(C24,[7]estrato!A$5:D$30,4,FALSE)</f>
        <v>12</v>
      </c>
      <c r="EM24" s="31">
        <f>VLOOKUP(C24,[7]estrato!A$5:E$30,5,FALSE)</f>
        <v>4</v>
      </c>
      <c r="EN24" s="27">
        <f>VLOOKUP(C24,[7]estrato!A$5:F$30,6,FALSE)</f>
        <v>1</v>
      </c>
      <c r="EO24" s="29">
        <f>VLOOKUP(C24,[7]estrato!A$5:G$30,7,)</f>
        <v>0</v>
      </c>
      <c r="EP24" s="26">
        <f>VLOOKUP(C24,[8]genero!A$5:C$33,3,)</f>
        <v>4</v>
      </c>
      <c r="EQ24" s="27">
        <f>VLOOKUP(C24,[8]genero!A$5:D$33,4,)</f>
        <v>11</v>
      </c>
      <c r="ER24" s="27">
        <f t="shared" si="15"/>
        <v>15</v>
      </c>
      <c r="ES24" s="27">
        <v>0</v>
      </c>
      <c r="ET24" s="27">
        <v>0</v>
      </c>
      <c r="EU24" s="27">
        <v>0</v>
      </c>
      <c r="EV24" s="27">
        <v>10</v>
      </c>
      <c r="EW24" s="27">
        <v>5</v>
      </c>
      <c r="EX24" s="27">
        <v>0</v>
      </c>
      <c r="EY24" s="27">
        <v>0</v>
      </c>
      <c r="EZ24" s="27">
        <v>0</v>
      </c>
      <c r="FA24" s="27">
        <f t="shared" si="10"/>
        <v>15</v>
      </c>
      <c r="FB24" s="27">
        <f>VLOOKUP(C24,[8]comunidades!A$5:D$33,4,)</f>
        <v>1</v>
      </c>
      <c r="FC24" s="27">
        <f>VLOOKUP(C24,[8]comunidades!A$5:E$33,5,)</f>
        <v>0</v>
      </c>
      <c r="FD24" s="27">
        <f>VLOOKUP(C24,[8]comunidades!A$5:F$33,6,)</f>
        <v>0</v>
      </c>
      <c r="FE24" s="27">
        <f>VLOOKUP(C24,[8]estrato!A$5:C$33,3,)</f>
        <v>1</v>
      </c>
      <c r="FF24" s="27">
        <f>VLOOKUP(C24,[8]estrato!A$5:D$33,4,)</f>
        <v>4</v>
      </c>
      <c r="FG24" s="27">
        <f>VLOOKUP(C24,[8]estrato!A$5:E$33,5,)</f>
        <v>9</v>
      </c>
      <c r="FH24" s="27">
        <f>VLOOKUP(C24,[8]estrato!A$5:F$33,6,)</f>
        <v>1</v>
      </c>
      <c r="FI24" s="29">
        <v>0</v>
      </c>
    </row>
    <row r="25" spans="2:165" x14ac:dyDescent="0.25">
      <c r="B25" s="72"/>
      <c r="C25" s="24">
        <v>4797</v>
      </c>
      <c r="D25" s="25" t="s">
        <v>52</v>
      </c>
      <c r="E25" s="69"/>
      <c r="F25" s="26">
        <f>VLOOKUP(C25,[1]GENERO!A$5:C$27,3,)</f>
        <v>3</v>
      </c>
      <c r="G25" s="27">
        <f>VLOOKUP(C25,[1]GENERO!A$5:D$27,4,)</f>
        <v>1</v>
      </c>
      <c r="H25" s="27">
        <f t="shared" si="1"/>
        <v>4</v>
      </c>
      <c r="I25" s="27">
        <v>0</v>
      </c>
      <c r="J25" s="27">
        <v>0</v>
      </c>
      <c r="K25" s="27">
        <v>0</v>
      </c>
      <c r="L25" s="27">
        <v>4</v>
      </c>
      <c r="M25" s="27">
        <v>0</v>
      </c>
      <c r="N25" s="27">
        <v>0</v>
      </c>
      <c r="O25" s="27">
        <v>0</v>
      </c>
      <c r="P25" s="27">
        <v>0</v>
      </c>
      <c r="Q25" s="28">
        <f t="shared" si="16"/>
        <v>4</v>
      </c>
      <c r="R25" s="26">
        <v>0</v>
      </c>
      <c r="S25" s="27">
        <v>0</v>
      </c>
      <c r="T25" s="29">
        <v>0</v>
      </c>
      <c r="U25" s="26">
        <f>VLOOKUP(C25,[1]ESTRATO!A$5:C$27,3,)</f>
        <v>1</v>
      </c>
      <c r="V25" s="27">
        <f>VLOOKUP(C25,[1]ESTRATO!A$5:D$27,4,FALSE)</f>
        <v>3</v>
      </c>
      <c r="W25" s="27">
        <f>VLOOKUP(C25,[1]ESTRATO!A$5:E$27,5,FALSE)</f>
        <v>0</v>
      </c>
      <c r="X25" s="27">
        <f>VLOOKUP(C25,[1]ESTRATO!A$5:F$27,6,FALSE)</f>
        <v>0</v>
      </c>
      <c r="Y25" s="29">
        <v>0</v>
      </c>
      <c r="Z25" s="26">
        <f>VLOOKUP(C25,[2]GENERO!A$5:C$27,3,)</f>
        <v>2</v>
      </c>
      <c r="AA25" s="27">
        <f>VLOOKUP(C25,[2]GENERO!A$5:D$27,4,)</f>
        <v>1</v>
      </c>
      <c r="AB25" s="27">
        <f t="shared" si="11"/>
        <v>3</v>
      </c>
      <c r="AC25" s="27">
        <v>0</v>
      </c>
      <c r="AD25" s="27">
        <v>0</v>
      </c>
      <c r="AE25" s="27">
        <v>0</v>
      </c>
      <c r="AF25" s="27">
        <v>3</v>
      </c>
      <c r="AG25" s="27">
        <v>0</v>
      </c>
      <c r="AH25" s="27">
        <v>0</v>
      </c>
      <c r="AI25" s="27">
        <v>0</v>
      </c>
      <c r="AJ25" s="27">
        <v>0</v>
      </c>
      <c r="AK25" s="29">
        <f t="shared" si="2"/>
        <v>3</v>
      </c>
      <c r="AL25" s="26">
        <v>1</v>
      </c>
      <c r="AM25" s="27">
        <v>0</v>
      </c>
      <c r="AN25" s="29">
        <v>0</v>
      </c>
      <c r="AO25" s="30">
        <f>VLOOKUP(C25,[2]ESTRATO!A$5:C$27,3,FALSE)</f>
        <v>2</v>
      </c>
      <c r="AP25" s="31">
        <f>VLOOKUP(C25,[2]ESTRATO!A$5:D$27,4,FALSE)</f>
        <v>0</v>
      </c>
      <c r="AQ25" s="31">
        <f>VLOOKUP(C25,[2]ESTRATO!A$5:E$27,5,FALSE)</f>
        <v>1</v>
      </c>
      <c r="AR25" s="27">
        <f>VLOOKUP(C25,[2]ESTRATO!A$5:F$27,6,FALSE)</f>
        <v>0</v>
      </c>
      <c r="AS25" s="29">
        <f>VLOOKUP(C25,[2]ESTRATO!A$5:G$27,7,FALSE)</f>
        <v>0</v>
      </c>
      <c r="AT25" s="32">
        <f>VLOOKUP(C25,[3]GENERO!A$5:D$26,4,FALSE)</f>
        <v>3</v>
      </c>
      <c r="AU25" s="27">
        <f>VLOOKUP(C25,[3]GENERO!A$5:C$26,3,FALSE)</f>
        <v>5</v>
      </c>
      <c r="AV25" s="27">
        <f t="shared" si="3"/>
        <v>8</v>
      </c>
      <c r="AW25" s="27">
        <v>0</v>
      </c>
      <c r="AX25" s="27">
        <v>0</v>
      </c>
      <c r="AY25" s="27">
        <v>0</v>
      </c>
      <c r="AZ25" s="27">
        <v>4</v>
      </c>
      <c r="BA25" s="27">
        <v>4</v>
      </c>
      <c r="BB25" s="27">
        <v>0</v>
      </c>
      <c r="BC25" s="27">
        <v>0</v>
      </c>
      <c r="BD25" s="27">
        <v>0</v>
      </c>
      <c r="BE25" s="27">
        <f t="shared" si="12"/>
        <v>8</v>
      </c>
      <c r="BF25" s="27">
        <v>0</v>
      </c>
      <c r="BG25" s="27">
        <v>0</v>
      </c>
      <c r="BH25" s="27">
        <v>0</v>
      </c>
      <c r="BI25" s="31">
        <f>VLOOKUP(C25,[3]ESTRATO!A$5:C$26,3,FALSE)</f>
        <v>2</v>
      </c>
      <c r="BJ25" s="31">
        <f>VLOOKUP(C25,[3]ESTRATO!A$5:D$26,4,FALSE)</f>
        <v>4</v>
      </c>
      <c r="BK25" s="31">
        <f>VLOOKUP(C25,[3]ESTRATO!A$5:E$26,5,FALSE)</f>
        <v>2</v>
      </c>
      <c r="BL25" s="27">
        <f>VLOOKUP(C25,[3]ESTRATO!A$5:F$26,6,FALSE)</f>
        <v>0</v>
      </c>
      <c r="BM25" s="28">
        <f>VLOOKUP(C25,[3]ESTRATO!A$5:G$26,7,FALSE)</f>
        <v>0</v>
      </c>
      <c r="BN25" s="26">
        <f>VLOOKUP(C25,[4]genero!A$5:C$28,3,FALSE)</f>
        <v>8</v>
      </c>
      <c r="BO25" s="27">
        <f>VLOOKUP(C25,[4]genero!A$5:D$27,4,FALSE)</f>
        <v>8</v>
      </c>
      <c r="BP25" s="27">
        <f t="shared" si="4"/>
        <v>16</v>
      </c>
      <c r="BQ25" s="27">
        <v>0</v>
      </c>
      <c r="BR25" s="27">
        <v>0</v>
      </c>
      <c r="BS25" s="27">
        <v>0</v>
      </c>
      <c r="BT25" s="27">
        <v>11</v>
      </c>
      <c r="BU25" s="27">
        <v>2</v>
      </c>
      <c r="BV25" s="27">
        <v>2</v>
      </c>
      <c r="BW25" s="27">
        <v>1</v>
      </c>
      <c r="BX25" s="27">
        <v>0</v>
      </c>
      <c r="BY25" s="27">
        <f t="shared" si="13"/>
        <v>16</v>
      </c>
      <c r="BZ25" s="27">
        <v>0</v>
      </c>
      <c r="CA25" s="27">
        <v>0</v>
      </c>
      <c r="CB25" s="27">
        <v>0</v>
      </c>
      <c r="CC25" s="27">
        <f>VLOOKUP(C25,[4]genero!A$5:C$28,3,FALSE)</f>
        <v>8</v>
      </c>
      <c r="CD25" s="27">
        <f>VLOOKUP(C25,[4]genero!A$5:D$28,4,FALSE)</f>
        <v>8</v>
      </c>
      <c r="CE25" s="27">
        <f>VLOOKUP(C25,[4]genero!A$5:E$28,5,FALSE)</f>
        <v>4</v>
      </c>
      <c r="CF25" s="27">
        <f>VLOOKUP(C25,[4]genero!A$5:F$28,6,FALSE)</f>
        <v>16</v>
      </c>
      <c r="CG25" s="29">
        <v>0</v>
      </c>
      <c r="CH25" s="26">
        <f>VLOOKUP(C25,[5]genero!A$5:C$29,3,FALSE)</f>
        <v>7</v>
      </c>
      <c r="CI25" s="27">
        <f>VLOOKUP(C25,[5]genero!A$5:D$29,4,FALSE)</f>
        <v>2</v>
      </c>
      <c r="CJ25" s="27">
        <f t="shared" si="14"/>
        <v>9</v>
      </c>
      <c r="CK25" s="27">
        <v>0</v>
      </c>
      <c r="CL25" s="27">
        <v>0</v>
      </c>
      <c r="CM25" s="27">
        <v>0</v>
      </c>
      <c r="CN25" s="27">
        <v>7</v>
      </c>
      <c r="CO25" s="27">
        <v>2</v>
      </c>
      <c r="CP25" s="27">
        <v>0</v>
      </c>
      <c r="CQ25" s="27">
        <v>0</v>
      </c>
      <c r="CR25" s="27">
        <v>0</v>
      </c>
      <c r="CS25" s="27">
        <f t="shared" si="5"/>
        <v>9</v>
      </c>
      <c r="CT25" s="27">
        <v>0</v>
      </c>
      <c r="CU25" s="27">
        <v>0</v>
      </c>
      <c r="CV25" s="27">
        <v>0</v>
      </c>
      <c r="CW25" s="27">
        <f>VLOOKUP(C25,[5]estrato!A$5:C$29,3,FALSE)</f>
        <v>6</v>
      </c>
      <c r="CX25" s="27">
        <f>VLOOKUP(C25,[5]estrato!A$5:D$29,4,FALSE)</f>
        <v>1</v>
      </c>
      <c r="CY25" s="27">
        <f>VLOOKUP(C25,[5]estrato!A$5:E$29,5,FALSE)</f>
        <v>2</v>
      </c>
      <c r="CZ25" s="27">
        <f>VLOOKUP(C25,[5]estrato!A$5:F$29,6,FALSE)</f>
        <v>0</v>
      </c>
      <c r="DA25" s="29">
        <v>0</v>
      </c>
      <c r="DB25" s="26">
        <f>VLOOKUP(C25,[6]genero!A$5:C$28,3,FALSE)</f>
        <v>12</v>
      </c>
      <c r="DC25" s="27">
        <f>VLOOKUP(C25,[6]genero!A$5:D$28,4,FALSE)</f>
        <v>7</v>
      </c>
      <c r="DD25" s="27">
        <f t="shared" si="6"/>
        <v>19</v>
      </c>
      <c r="DE25" s="27">
        <v>0</v>
      </c>
      <c r="DF25" s="27">
        <v>0</v>
      </c>
      <c r="DG25" s="27">
        <v>0</v>
      </c>
      <c r="DH25" s="27">
        <v>12</v>
      </c>
      <c r="DI25" s="27">
        <v>4</v>
      </c>
      <c r="DJ25" s="27">
        <v>3</v>
      </c>
      <c r="DK25" s="27">
        <v>0</v>
      </c>
      <c r="DL25" s="27">
        <v>0</v>
      </c>
      <c r="DM25" s="33">
        <f t="shared" si="7"/>
        <v>19</v>
      </c>
      <c r="DN25" s="27">
        <f>VLOOKUP(C25,[6]comunidad!A$5:D$28,4,FALSE)</f>
        <v>0</v>
      </c>
      <c r="DO25" s="27">
        <f>VLOOKUP(C25,[6]comunidad!A$5:E$28,5,FALSE)</f>
        <v>0</v>
      </c>
      <c r="DP25" s="27">
        <v>0</v>
      </c>
      <c r="DQ25" s="27">
        <f>VLOOKUP(C25,[6]estrato!A$5:C$28,3,FALSE)</f>
        <v>9</v>
      </c>
      <c r="DR25" s="27">
        <f>VLOOKUP(C25,[6]estrato!A$5:D$28,4,FALSE)</f>
        <v>5</v>
      </c>
      <c r="DS25" s="27">
        <f>VLOOKUP(C25,[6]estrato!A$5:E$28,5,FALSE)</f>
        <v>4</v>
      </c>
      <c r="DT25" s="27">
        <f>VLOOKUP(C25,[6]estrato!A$5:F$28,6,FALSE)</f>
        <v>1</v>
      </c>
      <c r="DU25" s="29">
        <f>VLOOKUP(C25,[6]estrato!A$5:G$28,7,FALSE)</f>
        <v>0</v>
      </c>
      <c r="DV25" s="26">
        <f>VLOOKUP(C25,[7]genero!A$5:C$30,3,FALSE)</f>
        <v>8</v>
      </c>
      <c r="DW25" s="27">
        <f>VLOOKUP(C25,[7]genero!A$5:D$30,4,FALSE)</f>
        <v>3</v>
      </c>
      <c r="DX25" s="27">
        <f t="shared" si="8"/>
        <v>11</v>
      </c>
      <c r="DY25" s="27">
        <v>0</v>
      </c>
      <c r="DZ25" s="27">
        <v>0</v>
      </c>
      <c r="EA25" s="27">
        <v>0</v>
      </c>
      <c r="EB25" s="27">
        <v>8</v>
      </c>
      <c r="EC25" s="27">
        <v>1</v>
      </c>
      <c r="ED25" s="27">
        <v>2</v>
      </c>
      <c r="EE25" s="27">
        <v>0</v>
      </c>
      <c r="EF25" s="27">
        <v>0</v>
      </c>
      <c r="EG25" s="27">
        <f t="shared" si="9"/>
        <v>11</v>
      </c>
      <c r="EH25" s="27">
        <f>VLOOKUP(C25,[7]poblacion!A$5:D$30,4,)</f>
        <v>0</v>
      </c>
      <c r="EI25" s="27">
        <v>0</v>
      </c>
      <c r="EJ25" s="27">
        <f>VLOOKUP(C25,[7]poblacion!A$5:E$30,5,)</f>
        <v>0</v>
      </c>
      <c r="EK25" s="31">
        <f>VLOOKUP(C25,[7]estrato!A$5:C$30,3,FALSE)</f>
        <v>4</v>
      </c>
      <c r="EL25" s="31">
        <f>VLOOKUP(C25,[7]estrato!A$5:D$30,4,FALSE)</f>
        <v>5</v>
      </c>
      <c r="EM25" s="31">
        <f>VLOOKUP(C25,[7]estrato!A$5:E$30,5,FALSE)</f>
        <v>2</v>
      </c>
      <c r="EN25" s="27">
        <f>VLOOKUP(C25,[7]estrato!A$5:F$30,6,FALSE)</f>
        <v>0</v>
      </c>
      <c r="EO25" s="29">
        <f>VLOOKUP(C25,[7]estrato!A$5:G$30,7,)</f>
        <v>0</v>
      </c>
      <c r="EP25" s="26">
        <f>VLOOKUP(C25,[8]genero!A$5:C$33,3,)</f>
        <v>7</v>
      </c>
      <c r="EQ25" s="27">
        <f>VLOOKUP(C25,[8]genero!A$5:D$33,4,)</f>
        <v>4</v>
      </c>
      <c r="ER25" s="27">
        <f t="shared" si="15"/>
        <v>11</v>
      </c>
      <c r="ES25" s="27">
        <v>0</v>
      </c>
      <c r="ET25" s="27">
        <v>0</v>
      </c>
      <c r="EU25" s="27">
        <v>0</v>
      </c>
      <c r="EV25" s="27">
        <v>7</v>
      </c>
      <c r="EW25" s="27">
        <v>3</v>
      </c>
      <c r="EX25" s="27">
        <v>1</v>
      </c>
      <c r="EY25" s="27">
        <v>0</v>
      </c>
      <c r="EZ25" s="27">
        <v>0</v>
      </c>
      <c r="FA25" s="27">
        <f t="shared" si="10"/>
        <v>11</v>
      </c>
      <c r="FB25" s="27">
        <f>VLOOKUP(C25,[8]comunidades!A$5:D$33,4,)</f>
        <v>1</v>
      </c>
      <c r="FC25" s="27">
        <f>VLOOKUP(C25,[8]comunidades!A$5:E$33,5,)</f>
        <v>0</v>
      </c>
      <c r="FD25" s="27">
        <f>VLOOKUP(C25,[8]comunidades!A$5:F$33,6,)</f>
        <v>0</v>
      </c>
      <c r="FE25" s="27">
        <f>VLOOKUP(C25,[8]estrato!A$5:C$33,3,)</f>
        <v>5</v>
      </c>
      <c r="FF25" s="27">
        <f>VLOOKUP(C25,[8]estrato!A$5:D$33,4,)</f>
        <v>5</v>
      </c>
      <c r="FG25" s="27">
        <f>VLOOKUP(C25,[8]estrato!A$5:E$33,5,)</f>
        <v>1</v>
      </c>
      <c r="FH25" s="27">
        <f>VLOOKUP(C25,[8]estrato!A$5:F$33,6,)</f>
        <v>0</v>
      </c>
      <c r="FI25" s="29">
        <v>0</v>
      </c>
    </row>
    <row r="26" spans="2:165" x14ac:dyDescent="0.25">
      <c r="B26" s="72"/>
      <c r="C26" s="24">
        <v>104484</v>
      </c>
      <c r="D26" s="34" t="s">
        <v>53</v>
      </c>
      <c r="E26" s="62"/>
      <c r="F26" s="26">
        <v>0</v>
      </c>
      <c r="G26" s="27">
        <v>0</v>
      </c>
      <c r="H26" s="27">
        <f t="shared" si="1"/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8">
        <f t="shared" si="16"/>
        <v>0</v>
      </c>
      <c r="R26" s="26">
        <v>0</v>
      </c>
      <c r="S26" s="27">
        <v>0</v>
      </c>
      <c r="T26" s="29">
        <v>0</v>
      </c>
      <c r="U26" s="26">
        <v>0</v>
      </c>
      <c r="V26" s="27">
        <v>0</v>
      </c>
      <c r="W26" s="27">
        <v>0</v>
      </c>
      <c r="X26" s="27">
        <v>0</v>
      </c>
      <c r="Y26" s="29">
        <v>0</v>
      </c>
      <c r="Z26" s="26">
        <v>0</v>
      </c>
      <c r="AA26" s="27">
        <v>0</v>
      </c>
      <c r="AB26" s="27">
        <f t="shared" si="11"/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9">
        <f t="shared" si="2"/>
        <v>0</v>
      </c>
      <c r="AL26" s="26">
        <v>0</v>
      </c>
      <c r="AM26" s="27">
        <v>0</v>
      </c>
      <c r="AN26" s="29">
        <v>0</v>
      </c>
      <c r="AO26" s="30">
        <v>0</v>
      </c>
      <c r="AP26" s="31">
        <v>0</v>
      </c>
      <c r="AQ26" s="31">
        <v>0</v>
      </c>
      <c r="AR26" s="27">
        <v>0</v>
      </c>
      <c r="AS26" s="29">
        <v>0</v>
      </c>
      <c r="AT26" s="32">
        <v>0</v>
      </c>
      <c r="AU26" s="27">
        <v>0</v>
      </c>
      <c r="AV26" s="27">
        <f t="shared" si="3"/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f t="shared" si="12"/>
        <v>0</v>
      </c>
      <c r="BF26" s="27">
        <v>0</v>
      </c>
      <c r="BG26" s="27">
        <v>0</v>
      </c>
      <c r="BH26" s="27">
        <v>0</v>
      </c>
      <c r="BI26" s="31">
        <v>0</v>
      </c>
      <c r="BJ26" s="31">
        <v>0</v>
      </c>
      <c r="BK26" s="31">
        <v>0</v>
      </c>
      <c r="BL26" s="27">
        <v>0</v>
      </c>
      <c r="BM26" s="28">
        <v>0</v>
      </c>
      <c r="BN26" s="26">
        <v>0</v>
      </c>
      <c r="BO26" s="27">
        <v>0</v>
      </c>
      <c r="BP26" s="27">
        <f t="shared" si="4"/>
        <v>0</v>
      </c>
      <c r="BQ26" s="27">
        <v>0</v>
      </c>
      <c r="BR26" s="27">
        <v>0</v>
      </c>
      <c r="BS26" s="27">
        <v>0</v>
      </c>
      <c r="BT26" s="27">
        <v>0</v>
      </c>
      <c r="BU26" s="27">
        <v>0</v>
      </c>
      <c r="BV26" s="27">
        <v>0</v>
      </c>
      <c r="BW26" s="27">
        <v>0</v>
      </c>
      <c r="BX26" s="27">
        <v>0</v>
      </c>
      <c r="BY26" s="27">
        <f t="shared" si="13"/>
        <v>0</v>
      </c>
      <c r="BZ26" s="27">
        <v>0</v>
      </c>
      <c r="CA26" s="27">
        <v>0</v>
      </c>
      <c r="CB26" s="27">
        <v>0</v>
      </c>
      <c r="CC26" s="27">
        <v>0</v>
      </c>
      <c r="CD26" s="27">
        <v>0</v>
      </c>
      <c r="CE26" s="27">
        <v>0</v>
      </c>
      <c r="CF26" s="27">
        <v>0</v>
      </c>
      <c r="CG26" s="29">
        <v>0</v>
      </c>
      <c r="CH26" s="26">
        <v>0</v>
      </c>
      <c r="CI26" s="27">
        <v>0</v>
      </c>
      <c r="CJ26" s="27">
        <v>0</v>
      </c>
      <c r="CK26" s="27">
        <v>0</v>
      </c>
      <c r="CL26" s="27">
        <v>0</v>
      </c>
      <c r="CM26" s="27">
        <v>0</v>
      </c>
      <c r="CN26" s="27">
        <v>0</v>
      </c>
      <c r="CO26" s="27">
        <v>0</v>
      </c>
      <c r="CP26" s="27">
        <v>0</v>
      </c>
      <c r="CQ26" s="27">
        <v>0</v>
      </c>
      <c r="CR26" s="27">
        <v>0</v>
      </c>
      <c r="CS26" s="27">
        <f t="shared" si="5"/>
        <v>0</v>
      </c>
      <c r="CT26" s="27">
        <v>0</v>
      </c>
      <c r="CU26" s="27">
        <v>0</v>
      </c>
      <c r="CV26" s="27">
        <v>0</v>
      </c>
      <c r="CW26" s="27">
        <v>0</v>
      </c>
      <c r="CX26" s="27">
        <v>0</v>
      </c>
      <c r="CY26" s="27">
        <v>0</v>
      </c>
      <c r="CZ26" s="27">
        <v>0</v>
      </c>
      <c r="DA26" s="29">
        <v>0</v>
      </c>
      <c r="DB26" s="26">
        <v>0</v>
      </c>
      <c r="DC26" s="27">
        <v>0</v>
      </c>
      <c r="DD26" s="27">
        <v>0</v>
      </c>
      <c r="DE26" s="27">
        <v>0</v>
      </c>
      <c r="DF26" s="27">
        <v>0</v>
      </c>
      <c r="DG26" s="27">
        <v>0</v>
      </c>
      <c r="DH26" s="27">
        <v>0</v>
      </c>
      <c r="DI26" s="27">
        <v>0</v>
      </c>
      <c r="DJ26" s="27">
        <v>0</v>
      </c>
      <c r="DK26" s="27">
        <v>0</v>
      </c>
      <c r="DL26" s="27">
        <v>0</v>
      </c>
      <c r="DM26" s="33">
        <f t="shared" si="7"/>
        <v>0</v>
      </c>
      <c r="DN26" s="27">
        <v>0</v>
      </c>
      <c r="DO26" s="27">
        <v>0</v>
      </c>
      <c r="DP26" s="27">
        <v>0</v>
      </c>
      <c r="DQ26" s="27">
        <v>0</v>
      </c>
      <c r="DR26" s="27">
        <v>0</v>
      </c>
      <c r="DS26" s="27">
        <v>0</v>
      </c>
      <c r="DT26" s="27">
        <v>0</v>
      </c>
      <c r="DU26" s="29">
        <v>0</v>
      </c>
      <c r="DV26" s="26">
        <v>0</v>
      </c>
      <c r="DW26" s="27">
        <v>0</v>
      </c>
      <c r="DX26" s="27">
        <v>0</v>
      </c>
      <c r="DY26" s="27">
        <v>0</v>
      </c>
      <c r="DZ26" s="27">
        <v>0</v>
      </c>
      <c r="EA26" s="27">
        <v>0</v>
      </c>
      <c r="EB26" s="27">
        <v>0</v>
      </c>
      <c r="EC26" s="27">
        <v>0</v>
      </c>
      <c r="ED26" s="27">
        <v>0</v>
      </c>
      <c r="EE26" s="27">
        <v>0</v>
      </c>
      <c r="EF26" s="27">
        <v>0</v>
      </c>
      <c r="EG26" s="27">
        <f t="shared" si="9"/>
        <v>0</v>
      </c>
      <c r="EH26" s="27">
        <v>0</v>
      </c>
      <c r="EI26" s="27">
        <v>0</v>
      </c>
      <c r="EJ26" s="27">
        <v>0</v>
      </c>
      <c r="EK26" s="31">
        <v>0</v>
      </c>
      <c r="EL26" s="31">
        <v>0</v>
      </c>
      <c r="EM26" s="31">
        <v>0</v>
      </c>
      <c r="EN26" s="27">
        <v>0</v>
      </c>
      <c r="EO26" s="29">
        <v>0</v>
      </c>
      <c r="EP26" s="26">
        <f>VLOOKUP(C26,[8]genero!A$5:C$33,3,)</f>
        <v>2</v>
      </c>
      <c r="EQ26" s="27">
        <f>VLOOKUP(C26,[8]genero!A$5:D$33,4,)</f>
        <v>6</v>
      </c>
      <c r="ER26" s="27">
        <f t="shared" si="15"/>
        <v>8</v>
      </c>
      <c r="ES26" s="27">
        <v>0</v>
      </c>
      <c r="ET26" s="27">
        <v>0</v>
      </c>
      <c r="EU26" s="27">
        <v>0</v>
      </c>
      <c r="EV26" s="27">
        <v>2</v>
      </c>
      <c r="EW26" s="27">
        <v>3</v>
      </c>
      <c r="EX26" s="27">
        <v>2</v>
      </c>
      <c r="EY26" s="27">
        <v>0</v>
      </c>
      <c r="EZ26" s="27">
        <v>1</v>
      </c>
      <c r="FA26" s="27">
        <f t="shared" si="10"/>
        <v>8</v>
      </c>
      <c r="FB26" s="27">
        <f>VLOOKUP(C26,[8]comunidades!A$5:D$33,4,)</f>
        <v>0</v>
      </c>
      <c r="FC26" s="27">
        <f>VLOOKUP(C26,[8]comunidades!A$5:E$33,5,)</f>
        <v>0</v>
      </c>
      <c r="FD26" s="27">
        <f>VLOOKUP(C26,[8]comunidades!A$5:F$33,6,)</f>
        <v>0</v>
      </c>
      <c r="FE26" s="27">
        <f>VLOOKUP(C26,[8]estrato!A$5:C$33,3,)</f>
        <v>4</v>
      </c>
      <c r="FF26" s="27">
        <f>VLOOKUP(C26,[8]estrato!A$5:D$33,4,)</f>
        <v>2</v>
      </c>
      <c r="FG26" s="27">
        <f>VLOOKUP(C26,[8]estrato!A$5:E$33,5,)</f>
        <v>2</v>
      </c>
      <c r="FH26" s="27">
        <f>VLOOKUP(C26,[8]estrato!A$5:F$33,6,)</f>
        <v>0</v>
      </c>
      <c r="FI26" s="29">
        <v>0</v>
      </c>
    </row>
    <row r="27" spans="2:165" ht="25.5" x14ac:dyDescent="0.25">
      <c r="B27" s="72"/>
      <c r="C27" s="24">
        <v>104189</v>
      </c>
      <c r="D27" s="65" t="s">
        <v>54</v>
      </c>
      <c r="E27" s="69"/>
      <c r="F27" s="26">
        <v>0</v>
      </c>
      <c r="G27" s="27">
        <v>0</v>
      </c>
      <c r="H27" s="27">
        <f t="shared" si="1"/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8">
        <f t="shared" si="16"/>
        <v>0</v>
      </c>
      <c r="R27" s="26">
        <v>0</v>
      </c>
      <c r="S27" s="27">
        <v>0</v>
      </c>
      <c r="T27" s="29">
        <v>0</v>
      </c>
      <c r="U27" s="26">
        <v>0</v>
      </c>
      <c r="V27" s="27">
        <v>0</v>
      </c>
      <c r="W27" s="27">
        <v>0</v>
      </c>
      <c r="X27" s="27">
        <v>0</v>
      </c>
      <c r="Y27" s="29">
        <v>0</v>
      </c>
      <c r="Z27" s="26">
        <v>0</v>
      </c>
      <c r="AA27" s="27">
        <v>0</v>
      </c>
      <c r="AB27" s="27">
        <f t="shared" si="11"/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9">
        <f t="shared" si="2"/>
        <v>0</v>
      </c>
      <c r="AL27" s="26">
        <v>0</v>
      </c>
      <c r="AM27" s="27">
        <v>0</v>
      </c>
      <c r="AN27" s="29">
        <v>0</v>
      </c>
      <c r="AO27" s="30">
        <v>0</v>
      </c>
      <c r="AP27" s="31">
        <v>0</v>
      </c>
      <c r="AQ27" s="31">
        <v>0</v>
      </c>
      <c r="AR27" s="27">
        <v>0</v>
      </c>
      <c r="AS27" s="29">
        <v>0</v>
      </c>
      <c r="AT27" s="32">
        <v>0</v>
      </c>
      <c r="AU27" s="27">
        <v>0</v>
      </c>
      <c r="AV27" s="27">
        <f t="shared" si="3"/>
        <v>0</v>
      </c>
      <c r="AW27" s="27">
        <v>0</v>
      </c>
      <c r="AX27" s="27">
        <v>0</v>
      </c>
      <c r="AY27" s="27">
        <v>0</v>
      </c>
      <c r="AZ27" s="27">
        <v>0</v>
      </c>
      <c r="BA27" s="27">
        <v>0</v>
      </c>
      <c r="BB27" s="27">
        <v>0</v>
      </c>
      <c r="BC27" s="27">
        <v>0</v>
      </c>
      <c r="BD27" s="27">
        <v>0</v>
      </c>
      <c r="BE27" s="27">
        <f t="shared" si="12"/>
        <v>0</v>
      </c>
      <c r="BF27" s="27">
        <v>0</v>
      </c>
      <c r="BG27" s="27">
        <v>0</v>
      </c>
      <c r="BH27" s="27">
        <v>0</v>
      </c>
      <c r="BI27" s="31">
        <v>0</v>
      </c>
      <c r="BJ27" s="31">
        <v>0</v>
      </c>
      <c r="BK27" s="31">
        <v>0</v>
      </c>
      <c r="BL27" s="27">
        <v>0</v>
      </c>
      <c r="BM27" s="28">
        <v>0</v>
      </c>
      <c r="BN27" s="26">
        <v>0</v>
      </c>
      <c r="BO27" s="27">
        <v>0</v>
      </c>
      <c r="BP27" s="27">
        <f t="shared" si="4"/>
        <v>0</v>
      </c>
      <c r="BQ27" s="27">
        <v>0</v>
      </c>
      <c r="BR27" s="27">
        <v>0</v>
      </c>
      <c r="BS27" s="27">
        <v>0</v>
      </c>
      <c r="BT27" s="27">
        <v>0</v>
      </c>
      <c r="BU27" s="27">
        <v>0</v>
      </c>
      <c r="BV27" s="27">
        <v>0</v>
      </c>
      <c r="BW27" s="27">
        <v>0</v>
      </c>
      <c r="BX27" s="27">
        <v>0</v>
      </c>
      <c r="BY27" s="27">
        <f t="shared" si="13"/>
        <v>0</v>
      </c>
      <c r="BZ27" s="27">
        <v>0</v>
      </c>
      <c r="CA27" s="27">
        <v>0</v>
      </c>
      <c r="CB27" s="27">
        <v>0</v>
      </c>
      <c r="CC27" s="27">
        <v>0</v>
      </c>
      <c r="CD27" s="27">
        <v>0</v>
      </c>
      <c r="CE27" s="27">
        <v>0</v>
      </c>
      <c r="CF27" s="27">
        <v>0</v>
      </c>
      <c r="CG27" s="29">
        <v>0</v>
      </c>
      <c r="CH27" s="26">
        <v>0</v>
      </c>
      <c r="CI27" s="27">
        <v>0</v>
      </c>
      <c r="CJ27" s="27">
        <v>0</v>
      </c>
      <c r="CK27" s="27">
        <v>0</v>
      </c>
      <c r="CL27" s="27">
        <v>0</v>
      </c>
      <c r="CM27" s="27">
        <v>0</v>
      </c>
      <c r="CN27" s="27">
        <v>0</v>
      </c>
      <c r="CO27" s="27">
        <v>0</v>
      </c>
      <c r="CP27" s="27">
        <v>0</v>
      </c>
      <c r="CQ27" s="27">
        <v>0</v>
      </c>
      <c r="CR27" s="27">
        <v>0</v>
      </c>
      <c r="CS27" s="27">
        <f t="shared" si="5"/>
        <v>0</v>
      </c>
      <c r="CT27" s="27">
        <v>0</v>
      </c>
      <c r="CU27" s="27">
        <v>0</v>
      </c>
      <c r="CV27" s="27">
        <v>0</v>
      </c>
      <c r="CW27" s="27">
        <v>0</v>
      </c>
      <c r="CX27" s="27">
        <v>0</v>
      </c>
      <c r="CY27" s="27">
        <v>0</v>
      </c>
      <c r="CZ27" s="27">
        <v>0</v>
      </c>
      <c r="DA27" s="29">
        <v>0</v>
      </c>
      <c r="DB27" s="26">
        <v>0</v>
      </c>
      <c r="DC27" s="27">
        <v>0</v>
      </c>
      <c r="DD27" s="27">
        <v>0</v>
      </c>
      <c r="DE27" s="27">
        <v>0</v>
      </c>
      <c r="DF27" s="27">
        <v>0</v>
      </c>
      <c r="DG27" s="27">
        <v>0</v>
      </c>
      <c r="DH27" s="27">
        <v>0</v>
      </c>
      <c r="DI27" s="27">
        <v>0</v>
      </c>
      <c r="DJ27" s="27">
        <v>0</v>
      </c>
      <c r="DK27" s="27">
        <v>0</v>
      </c>
      <c r="DL27" s="27">
        <v>0</v>
      </c>
      <c r="DM27" s="33">
        <f t="shared" si="7"/>
        <v>0</v>
      </c>
      <c r="DN27" s="27">
        <v>0</v>
      </c>
      <c r="DO27" s="27">
        <v>0</v>
      </c>
      <c r="DP27" s="27">
        <v>0</v>
      </c>
      <c r="DQ27" s="27">
        <v>0</v>
      </c>
      <c r="DR27" s="27">
        <v>0</v>
      </c>
      <c r="DS27" s="27">
        <v>0</v>
      </c>
      <c r="DT27" s="27">
        <v>0</v>
      </c>
      <c r="DU27" s="29">
        <v>0</v>
      </c>
      <c r="DV27" s="26">
        <v>0</v>
      </c>
      <c r="DW27" s="27">
        <v>0</v>
      </c>
      <c r="DX27" s="27">
        <v>0</v>
      </c>
      <c r="DY27" s="27">
        <v>0</v>
      </c>
      <c r="DZ27" s="27">
        <v>0</v>
      </c>
      <c r="EA27" s="27">
        <v>0</v>
      </c>
      <c r="EB27" s="27">
        <v>0</v>
      </c>
      <c r="EC27" s="27">
        <v>0</v>
      </c>
      <c r="ED27" s="27">
        <v>0</v>
      </c>
      <c r="EE27" s="27">
        <v>0</v>
      </c>
      <c r="EF27" s="27">
        <v>0</v>
      </c>
      <c r="EG27" s="27">
        <f t="shared" si="9"/>
        <v>0</v>
      </c>
      <c r="EH27" s="27">
        <v>0</v>
      </c>
      <c r="EI27" s="27">
        <v>0</v>
      </c>
      <c r="EJ27" s="27">
        <v>0</v>
      </c>
      <c r="EK27" s="31">
        <v>0</v>
      </c>
      <c r="EL27" s="31">
        <v>0</v>
      </c>
      <c r="EM27" s="31">
        <v>0</v>
      </c>
      <c r="EN27" s="27">
        <v>0</v>
      </c>
      <c r="EO27" s="29">
        <v>0</v>
      </c>
      <c r="EP27" s="26">
        <f>VLOOKUP(C27,[8]genero!A$5:C$33,3,)</f>
        <v>10</v>
      </c>
      <c r="EQ27" s="27">
        <f>VLOOKUP(C27,[8]genero!A$5:D$33,4,)</f>
        <v>5</v>
      </c>
      <c r="ER27" s="27">
        <f t="shared" si="15"/>
        <v>15</v>
      </c>
      <c r="ES27" s="27">
        <v>0</v>
      </c>
      <c r="ET27" s="27">
        <v>0</v>
      </c>
      <c r="EU27" s="27">
        <v>1</v>
      </c>
      <c r="EV27" s="27">
        <v>3</v>
      </c>
      <c r="EW27" s="27">
        <v>2</v>
      </c>
      <c r="EX27" s="27">
        <v>6</v>
      </c>
      <c r="EY27" s="27">
        <v>0</v>
      </c>
      <c r="EZ27" s="27">
        <v>3</v>
      </c>
      <c r="FA27" s="27">
        <f t="shared" si="10"/>
        <v>15</v>
      </c>
      <c r="FB27" s="27">
        <f>VLOOKUP(C27,[8]comunidades!A$5:D$33,4,)</f>
        <v>0</v>
      </c>
      <c r="FC27" s="27">
        <f>VLOOKUP(C27,[8]comunidades!A$5:E$33,5,)</f>
        <v>0</v>
      </c>
      <c r="FD27" s="27">
        <f>VLOOKUP(C27,[8]comunidades!A$5:F$33,6,)</f>
        <v>0</v>
      </c>
      <c r="FE27" s="27">
        <f>VLOOKUP(C27,[8]estrato!A$5:C$33,3,)</f>
        <v>9</v>
      </c>
      <c r="FF27" s="27">
        <f>VLOOKUP(C27,[8]estrato!A$5:D$33,4,)</f>
        <v>3</v>
      </c>
      <c r="FG27" s="27">
        <f>VLOOKUP(C27,[8]estrato!A$5:E$33,5,)</f>
        <v>2</v>
      </c>
      <c r="FH27" s="27">
        <f>VLOOKUP(C27,[8]estrato!A$5:F$33,6,)</f>
        <v>1</v>
      </c>
      <c r="FI27" s="29">
        <v>0</v>
      </c>
    </row>
    <row r="28" spans="2:165" x14ac:dyDescent="0.25">
      <c r="B28" s="72" t="s">
        <v>55</v>
      </c>
      <c r="C28" s="24">
        <v>53786</v>
      </c>
      <c r="D28" s="65" t="s">
        <v>56</v>
      </c>
      <c r="E28" s="69"/>
      <c r="F28" s="26">
        <v>0</v>
      </c>
      <c r="G28" s="27">
        <v>0</v>
      </c>
      <c r="H28" s="27">
        <f t="shared" si="1"/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8">
        <f t="shared" si="16"/>
        <v>0</v>
      </c>
      <c r="R28" s="26">
        <v>0</v>
      </c>
      <c r="S28" s="27">
        <v>0</v>
      </c>
      <c r="T28" s="29">
        <v>0</v>
      </c>
      <c r="U28" s="26">
        <v>0</v>
      </c>
      <c r="V28" s="27">
        <v>0</v>
      </c>
      <c r="W28" s="27">
        <v>0</v>
      </c>
      <c r="X28" s="27">
        <v>0</v>
      </c>
      <c r="Y28" s="29">
        <v>0</v>
      </c>
      <c r="Z28" s="26">
        <v>0</v>
      </c>
      <c r="AA28" s="27">
        <v>0</v>
      </c>
      <c r="AB28" s="27">
        <f t="shared" si="11"/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27">
        <v>0</v>
      </c>
      <c r="AK28" s="29">
        <f t="shared" si="2"/>
        <v>0</v>
      </c>
      <c r="AL28" s="26">
        <v>0</v>
      </c>
      <c r="AM28" s="27">
        <v>0</v>
      </c>
      <c r="AN28" s="29">
        <v>0</v>
      </c>
      <c r="AO28" s="30">
        <v>0</v>
      </c>
      <c r="AP28" s="31">
        <v>0</v>
      </c>
      <c r="AQ28" s="31">
        <v>0</v>
      </c>
      <c r="AR28" s="27">
        <v>0</v>
      </c>
      <c r="AS28" s="29">
        <v>0</v>
      </c>
      <c r="AT28" s="32">
        <v>0</v>
      </c>
      <c r="AU28" s="27">
        <v>0</v>
      </c>
      <c r="AV28" s="27">
        <f t="shared" si="3"/>
        <v>0</v>
      </c>
      <c r="AW28" s="27">
        <v>0</v>
      </c>
      <c r="AX28" s="27">
        <v>0</v>
      </c>
      <c r="AY28" s="27">
        <v>0</v>
      </c>
      <c r="AZ28" s="27">
        <v>0</v>
      </c>
      <c r="BA28" s="27">
        <v>0</v>
      </c>
      <c r="BB28" s="27">
        <v>0</v>
      </c>
      <c r="BC28" s="27">
        <v>0</v>
      </c>
      <c r="BD28" s="27">
        <v>0</v>
      </c>
      <c r="BE28" s="27">
        <f t="shared" si="12"/>
        <v>0</v>
      </c>
      <c r="BF28" s="27">
        <v>0</v>
      </c>
      <c r="BG28" s="27">
        <v>0</v>
      </c>
      <c r="BH28" s="27">
        <v>0</v>
      </c>
      <c r="BI28" s="31">
        <v>0</v>
      </c>
      <c r="BJ28" s="31">
        <v>0</v>
      </c>
      <c r="BK28" s="31">
        <v>0</v>
      </c>
      <c r="BL28" s="27">
        <v>0</v>
      </c>
      <c r="BM28" s="28">
        <v>0</v>
      </c>
      <c r="BN28" s="26">
        <v>0</v>
      </c>
      <c r="BO28" s="27">
        <v>0</v>
      </c>
      <c r="BP28" s="27">
        <f t="shared" si="4"/>
        <v>0</v>
      </c>
      <c r="BQ28" s="27">
        <v>0</v>
      </c>
      <c r="BR28" s="27">
        <v>0</v>
      </c>
      <c r="BS28" s="27">
        <v>0</v>
      </c>
      <c r="BT28" s="27">
        <v>0</v>
      </c>
      <c r="BU28" s="27">
        <v>0</v>
      </c>
      <c r="BV28" s="27">
        <v>0</v>
      </c>
      <c r="BW28" s="27">
        <v>0</v>
      </c>
      <c r="BX28" s="27">
        <v>0</v>
      </c>
      <c r="BY28" s="27">
        <f t="shared" si="13"/>
        <v>0</v>
      </c>
      <c r="BZ28" s="27">
        <v>0</v>
      </c>
      <c r="CA28" s="27">
        <v>0</v>
      </c>
      <c r="CB28" s="27">
        <v>0</v>
      </c>
      <c r="CC28" s="27">
        <v>0</v>
      </c>
      <c r="CD28" s="27">
        <v>0</v>
      </c>
      <c r="CE28" s="27">
        <v>0</v>
      </c>
      <c r="CF28" s="27">
        <v>0</v>
      </c>
      <c r="CG28" s="29">
        <v>0</v>
      </c>
      <c r="CH28" s="26">
        <v>0</v>
      </c>
      <c r="CI28" s="27">
        <v>0</v>
      </c>
      <c r="CJ28" s="27">
        <v>0</v>
      </c>
      <c r="CK28" s="27">
        <v>0</v>
      </c>
      <c r="CL28" s="27">
        <v>0</v>
      </c>
      <c r="CM28" s="27">
        <v>0</v>
      </c>
      <c r="CN28" s="27">
        <v>0</v>
      </c>
      <c r="CO28" s="27">
        <v>0</v>
      </c>
      <c r="CP28" s="27">
        <v>0</v>
      </c>
      <c r="CQ28" s="27">
        <v>0</v>
      </c>
      <c r="CR28" s="27">
        <v>0</v>
      </c>
      <c r="CS28" s="27">
        <f t="shared" si="5"/>
        <v>0</v>
      </c>
      <c r="CT28" s="27">
        <v>0</v>
      </c>
      <c r="CU28" s="27">
        <v>0</v>
      </c>
      <c r="CV28" s="27">
        <v>0</v>
      </c>
      <c r="CW28" s="27">
        <v>0</v>
      </c>
      <c r="CX28" s="27">
        <v>0</v>
      </c>
      <c r="CY28" s="27">
        <v>0</v>
      </c>
      <c r="CZ28" s="27">
        <v>0</v>
      </c>
      <c r="DA28" s="29">
        <v>0</v>
      </c>
      <c r="DB28" s="26">
        <v>0</v>
      </c>
      <c r="DC28" s="27">
        <v>0</v>
      </c>
      <c r="DD28" s="27">
        <v>0</v>
      </c>
      <c r="DE28" s="27">
        <v>0</v>
      </c>
      <c r="DF28" s="27">
        <v>0</v>
      </c>
      <c r="DG28" s="27">
        <v>0</v>
      </c>
      <c r="DH28" s="27">
        <v>0</v>
      </c>
      <c r="DI28" s="27">
        <v>0</v>
      </c>
      <c r="DJ28" s="27">
        <v>0</v>
      </c>
      <c r="DK28" s="27">
        <v>0</v>
      </c>
      <c r="DL28" s="27">
        <v>0</v>
      </c>
      <c r="DM28" s="33">
        <f t="shared" si="7"/>
        <v>0</v>
      </c>
      <c r="DN28" s="27">
        <v>0</v>
      </c>
      <c r="DO28" s="27">
        <v>0</v>
      </c>
      <c r="DP28" s="27">
        <v>0</v>
      </c>
      <c r="DQ28" s="27">
        <v>0</v>
      </c>
      <c r="DR28" s="27">
        <v>0</v>
      </c>
      <c r="DS28" s="27">
        <v>0</v>
      </c>
      <c r="DT28" s="27">
        <v>0</v>
      </c>
      <c r="DU28" s="29">
        <v>0</v>
      </c>
      <c r="DV28" s="26">
        <v>0</v>
      </c>
      <c r="DW28" s="27">
        <v>0</v>
      </c>
      <c r="DX28" s="27">
        <v>0</v>
      </c>
      <c r="DY28" s="27">
        <v>0</v>
      </c>
      <c r="DZ28" s="27">
        <v>0</v>
      </c>
      <c r="EA28" s="27">
        <v>0</v>
      </c>
      <c r="EB28" s="27">
        <v>0</v>
      </c>
      <c r="EC28" s="27">
        <v>0</v>
      </c>
      <c r="ED28" s="27">
        <v>0</v>
      </c>
      <c r="EE28" s="27">
        <v>0</v>
      </c>
      <c r="EF28" s="27">
        <v>0</v>
      </c>
      <c r="EG28" s="27">
        <f t="shared" si="9"/>
        <v>0</v>
      </c>
      <c r="EH28" s="27">
        <v>0</v>
      </c>
      <c r="EI28" s="27">
        <v>0</v>
      </c>
      <c r="EJ28" s="27">
        <v>0</v>
      </c>
      <c r="EK28" s="31">
        <v>0</v>
      </c>
      <c r="EL28" s="31">
        <v>0</v>
      </c>
      <c r="EM28" s="31">
        <v>0</v>
      </c>
      <c r="EN28" s="27">
        <v>0</v>
      </c>
      <c r="EO28" s="29">
        <v>0</v>
      </c>
      <c r="EP28" s="26">
        <v>0</v>
      </c>
      <c r="EQ28" s="27">
        <v>0</v>
      </c>
      <c r="ER28" s="27">
        <v>0</v>
      </c>
      <c r="ES28" s="27">
        <v>0</v>
      </c>
      <c r="ET28" s="27">
        <v>0</v>
      </c>
      <c r="EU28" s="27">
        <v>0</v>
      </c>
      <c r="EV28" s="27">
        <v>0</v>
      </c>
      <c r="EW28" s="27">
        <v>0</v>
      </c>
      <c r="EX28" s="27">
        <v>0</v>
      </c>
      <c r="EY28" s="27">
        <v>0</v>
      </c>
      <c r="EZ28" s="27">
        <v>0</v>
      </c>
      <c r="FA28" s="27">
        <f t="shared" si="10"/>
        <v>0</v>
      </c>
      <c r="FB28" s="27">
        <v>0</v>
      </c>
      <c r="FC28" s="27">
        <v>0</v>
      </c>
      <c r="FD28" s="27">
        <v>0</v>
      </c>
      <c r="FE28" s="27">
        <v>0</v>
      </c>
      <c r="FF28" s="27">
        <v>0</v>
      </c>
      <c r="FG28" s="27">
        <v>0</v>
      </c>
      <c r="FH28" s="27">
        <v>0</v>
      </c>
      <c r="FI28" s="29">
        <v>0</v>
      </c>
    </row>
    <row r="29" spans="2:165" x14ac:dyDescent="0.25">
      <c r="B29" s="72"/>
      <c r="C29" s="24">
        <v>101867</v>
      </c>
      <c r="D29" s="65" t="s">
        <v>57</v>
      </c>
      <c r="E29" s="69"/>
      <c r="F29" s="26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8">
        <f>SUM(F29:P29)</f>
        <v>0</v>
      </c>
      <c r="R29" s="26">
        <v>0</v>
      </c>
      <c r="S29" s="27">
        <v>0</v>
      </c>
      <c r="T29" s="29">
        <v>0</v>
      </c>
      <c r="U29" s="36">
        <v>0</v>
      </c>
      <c r="V29" s="37">
        <v>0</v>
      </c>
      <c r="W29" s="37">
        <v>0</v>
      </c>
      <c r="X29" s="37">
        <v>0</v>
      </c>
      <c r="Y29" s="29">
        <v>0</v>
      </c>
      <c r="Z29" s="26">
        <v>0</v>
      </c>
      <c r="AA29" s="27">
        <v>0</v>
      </c>
      <c r="AB29" s="27">
        <f t="shared" si="11"/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9">
        <f t="shared" si="2"/>
        <v>0</v>
      </c>
      <c r="AL29" s="26">
        <v>0</v>
      </c>
      <c r="AM29" s="27">
        <v>0</v>
      </c>
      <c r="AN29" s="29">
        <v>0</v>
      </c>
      <c r="AO29" s="30">
        <v>0</v>
      </c>
      <c r="AP29" s="31">
        <v>0</v>
      </c>
      <c r="AQ29" s="31">
        <v>0</v>
      </c>
      <c r="AR29" s="27">
        <v>0</v>
      </c>
      <c r="AS29" s="29">
        <v>0</v>
      </c>
      <c r="AT29" s="32">
        <v>0</v>
      </c>
      <c r="AU29" s="27">
        <v>0</v>
      </c>
      <c r="AV29" s="27">
        <f t="shared" si="3"/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f t="shared" si="12"/>
        <v>0</v>
      </c>
      <c r="BF29" s="27">
        <v>0</v>
      </c>
      <c r="BG29" s="27">
        <v>0</v>
      </c>
      <c r="BH29" s="27">
        <v>0</v>
      </c>
      <c r="BI29" s="31">
        <v>0</v>
      </c>
      <c r="BJ29" s="31">
        <v>0</v>
      </c>
      <c r="BK29" s="31">
        <v>0</v>
      </c>
      <c r="BL29" s="27">
        <v>0</v>
      </c>
      <c r="BM29" s="28">
        <v>0</v>
      </c>
      <c r="BN29" s="26">
        <f>VLOOKUP(C29,[4]genero!A$5:C$28,3,FALSE)</f>
        <v>7</v>
      </c>
      <c r="BO29" s="27">
        <f>VLOOKUP(C29,[4]genero!A$5:D$27,4,FALSE)</f>
        <v>12</v>
      </c>
      <c r="BP29" s="27">
        <f t="shared" si="4"/>
        <v>19</v>
      </c>
      <c r="BQ29" s="27">
        <v>0</v>
      </c>
      <c r="BR29" s="27">
        <v>0</v>
      </c>
      <c r="BS29" s="27">
        <v>0</v>
      </c>
      <c r="BT29" s="27">
        <v>2</v>
      </c>
      <c r="BU29" s="27">
        <v>6</v>
      </c>
      <c r="BV29" s="27">
        <v>8</v>
      </c>
      <c r="BW29" s="27">
        <v>2</v>
      </c>
      <c r="BX29" s="27">
        <v>1</v>
      </c>
      <c r="BY29" s="27">
        <f t="shared" si="13"/>
        <v>19</v>
      </c>
      <c r="BZ29" s="27">
        <v>0</v>
      </c>
      <c r="CA29" s="27">
        <v>0</v>
      </c>
      <c r="CB29" s="27">
        <v>0</v>
      </c>
      <c r="CC29" s="27">
        <f>VLOOKUP(C29,[4]genero!A$5:C$28,3,FALSE)</f>
        <v>7</v>
      </c>
      <c r="CD29" s="27">
        <f>VLOOKUP(C29,[4]genero!A$5:D$28,4,FALSE)</f>
        <v>12</v>
      </c>
      <c r="CE29" s="27">
        <f>VLOOKUP(C29,[4]genero!A$5:E$28,5,FALSE)</f>
        <v>6</v>
      </c>
      <c r="CF29" s="27">
        <f>VLOOKUP(C29,[4]genero!A$5:F$28,6,FALSE)</f>
        <v>19</v>
      </c>
      <c r="CG29" s="29">
        <v>0</v>
      </c>
      <c r="CH29" s="26">
        <f>VLOOKUP(C29,[5]genero!A$5:C$29,3,FALSE)</f>
        <v>15</v>
      </c>
      <c r="CI29" s="27">
        <f>VLOOKUP(C29,[5]genero!A$5:D$29,4,FALSE)</f>
        <v>8</v>
      </c>
      <c r="CJ29" s="27">
        <f t="shared" si="14"/>
        <v>23</v>
      </c>
      <c r="CK29" s="27">
        <v>0</v>
      </c>
      <c r="CL29" s="27">
        <v>0</v>
      </c>
      <c r="CM29" s="27">
        <v>0</v>
      </c>
      <c r="CN29" s="27">
        <v>9</v>
      </c>
      <c r="CO29" s="27">
        <v>10</v>
      </c>
      <c r="CP29" s="27">
        <v>1</v>
      </c>
      <c r="CQ29" s="27">
        <v>2</v>
      </c>
      <c r="CR29" s="27">
        <v>1</v>
      </c>
      <c r="CS29" s="27">
        <f t="shared" si="5"/>
        <v>23</v>
      </c>
      <c r="CT29" s="27">
        <v>0</v>
      </c>
      <c r="CU29" s="27">
        <v>0</v>
      </c>
      <c r="CV29" s="27">
        <v>0</v>
      </c>
      <c r="CW29" s="27">
        <f>VLOOKUP(C29,[5]estrato!A$5:C$29,3,FALSE)</f>
        <v>3</v>
      </c>
      <c r="CX29" s="27">
        <f>VLOOKUP(C29,[5]estrato!A$5:D$29,4,FALSE)</f>
        <v>18</v>
      </c>
      <c r="CY29" s="27">
        <f>VLOOKUP(C29,[5]estrato!A$5:E$29,5,FALSE)</f>
        <v>2</v>
      </c>
      <c r="CZ29" s="27">
        <f>VLOOKUP(C29,[5]estrato!A$5:F$29,6,FALSE)</f>
        <v>0</v>
      </c>
      <c r="DA29" s="29">
        <v>0</v>
      </c>
      <c r="DB29" s="26">
        <f>VLOOKUP(C29,[6]genero!A$5:C$28,3,FALSE)</f>
        <v>21</v>
      </c>
      <c r="DC29" s="27">
        <f>VLOOKUP(C29,[6]genero!A$5:D$28,4,FALSE)</f>
        <v>18</v>
      </c>
      <c r="DD29" s="27">
        <f t="shared" si="6"/>
        <v>39</v>
      </c>
      <c r="DE29" s="27">
        <v>0</v>
      </c>
      <c r="DF29" s="27">
        <v>0</v>
      </c>
      <c r="DG29" s="27">
        <v>1</v>
      </c>
      <c r="DH29" s="27">
        <v>22</v>
      </c>
      <c r="DI29" s="27">
        <v>13</v>
      </c>
      <c r="DJ29" s="27">
        <v>2</v>
      </c>
      <c r="DK29" s="27">
        <v>0</v>
      </c>
      <c r="DL29" s="27">
        <v>1</v>
      </c>
      <c r="DM29" s="33">
        <f t="shared" si="7"/>
        <v>39</v>
      </c>
      <c r="DN29" s="27">
        <f>VLOOKUP(C29,[6]comunidad!A$5:D$28,4,FALSE)</f>
        <v>1</v>
      </c>
      <c r="DO29" s="27">
        <f>VLOOKUP(C29,[6]comunidad!A$5:E$28,5,FALSE)</f>
        <v>0</v>
      </c>
      <c r="DP29" s="27">
        <v>0</v>
      </c>
      <c r="DQ29" s="27">
        <f>VLOOKUP(C29,[6]estrato!A$5:C$28,3,FALSE)</f>
        <v>10</v>
      </c>
      <c r="DR29" s="27">
        <f>VLOOKUP(C29,[6]estrato!A$5:D$28,4,FALSE)</f>
        <v>23</v>
      </c>
      <c r="DS29" s="27">
        <f>VLOOKUP(C29,[6]estrato!A$5:E$28,5,FALSE)</f>
        <v>6</v>
      </c>
      <c r="DT29" s="27">
        <f>VLOOKUP(C29,[6]estrato!A$5:F$28,6,FALSE)</f>
        <v>0</v>
      </c>
      <c r="DU29" s="29">
        <f>VLOOKUP(C29,[6]estrato!A$5:G$28,7,FALSE)</f>
        <v>0</v>
      </c>
      <c r="DV29" s="26">
        <f>VLOOKUP(C29,[7]genero!A$5:C$30,3,FALSE)</f>
        <v>5</v>
      </c>
      <c r="DW29" s="27">
        <f>VLOOKUP(C29,[7]genero!A$5:D$30,4,FALSE)</f>
        <v>4</v>
      </c>
      <c r="DX29" s="27">
        <f t="shared" si="8"/>
        <v>9</v>
      </c>
      <c r="DY29" s="27">
        <v>0</v>
      </c>
      <c r="DZ29" s="27">
        <v>0</v>
      </c>
      <c r="EA29" s="27">
        <v>0</v>
      </c>
      <c r="EB29" s="27">
        <v>5</v>
      </c>
      <c r="EC29" s="27">
        <v>4</v>
      </c>
      <c r="ED29" s="27">
        <v>0</v>
      </c>
      <c r="EE29" s="27">
        <v>0</v>
      </c>
      <c r="EF29" s="27">
        <v>0</v>
      </c>
      <c r="EG29" s="27">
        <f t="shared" si="9"/>
        <v>9</v>
      </c>
      <c r="EH29" s="27">
        <f>VLOOKUP(C29,[7]poblacion!A$5:D$30,4,)</f>
        <v>0</v>
      </c>
      <c r="EI29" s="27">
        <v>0</v>
      </c>
      <c r="EJ29" s="27">
        <f>VLOOKUP(C29,[7]poblacion!A$5:E$30,5,)</f>
        <v>0</v>
      </c>
      <c r="EK29" s="31">
        <f>VLOOKUP(C29,[7]estrato!A$5:C$30,3,FALSE)</f>
        <v>1</v>
      </c>
      <c r="EL29" s="31">
        <f>VLOOKUP(C29,[7]estrato!A$5:D$30,4,FALSE)</f>
        <v>5</v>
      </c>
      <c r="EM29" s="31">
        <f>VLOOKUP(C29,[7]estrato!A$5:E$30,5,FALSE)</f>
        <v>3</v>
      </c>
      <c r="EN29" s="27">
        <f>VLOOKUP(C29,[7]estrato!A$5:F$30,6,FALSE)</f>
        <v>0</v>
      </c>
      <c r="EO29" s="29">
        <f>VLOOKUP(C29,[7]estrato!A$5:G$30,7,)</f>
        <v>0</v>
      </c>
      <c r="EP29" s="26">
        <f>VLOOKUP(C29,[8]genero!A$5:C$33,3,)</f>
        <v>12</v>
      </c>
      <c r="EQ29" s="27">
        <f>VLOOKUP(C29,[8]genero!A$5:D$33,4,)</f>
        <v>11</v>
      </c>
      <c r="ER29" s="27">
        <f t="shared" si="15"/>
        <v>23</v>
      </c>
      <c r="ES29" s="27">
        <v>0</v>
      </c>
      <c r="ET29" s="27">
        <v>0</v>
      </c>
      <c r="EU29" s="27">
        <v>0</v>
      </c>
      <c r="EV29" s="27">
        <v>8</v>
      </c>
      <c r="EW29" s="27">
        <v>7</v>
      </c>
      <c r="EX29" s="27">
        <v>3</v>
      </c>
      <c r="EY29" s="27">
        <v>4</v>
      </c>
      <c r="EZ29" s="27">
        <v>1</v>
      </c>
      <c r="FA29" s="27">
        <f t="shared" si="10"/>
        <v>23</v>
      </c>
      <c r="FB29" s="27">
        <f>VLOOKUP(C29,[8]comunidades!A$5:D$33,4,)</f>
        <v>3</v>
      </c>
      <c r="FC29" s="27">
        <f>VLOOKUP(C29,[8]comunidades!A$5:E$33,5,)</f>
        <v>0</v>
      </c>
      <c r="FD29" s="27">
        <f>VLOOKUP(C29,[8]comunidades!A$5:F$33,6,)</f>
        <v>0</v>
      </c>
      <c r="FE29" s="27">
        <f>VLOOKUP(C29,[8]estrato!A$5:C$33,3,)</f>
        <v>9</v>
      </c>
      <c r="FF29" s="27">
        <f>VLOOKUP(C29,[8]estrato!A$5:D$33,4,)</f>
        <v>12</v>
      </c>
      <c r="FG29" s="27">
        <f>VLOOKUP(C29,[8]estrato!A$5:E$33,5,)</f>
        <v>2</v>
      </c>
      <c r="FH29" s="27">
        <f>VLOOKUP(C29,[8]estrato!A$5:F$33,6,)</f>
        <v>0</v>
      </c>
      <c r="FI29" s="29">
        <v>0</v>
      </c>
    </row>
    <row r="30" spans="2:165" ht="25.5" x14ac:dyDescent="0.25">
      <c r="B30" s="72"/>
      <c r="C30" s="24">
        <v>53015</v>
      </c>
      <c r="D30" s="65" t="s">
        <v>58</v>
      </c>
      <c r="E30" s="69"/>
      <c r="F30" s="26">
        <v>0</v>
      </c>
      <c r="G30" s="27">
        <v>0</v>
      </c>
      <c r="H30" s="27">
        <f t="shared" si="1"/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8">
        <f t="shared" si="16"/>
        <v>0</v>
      </c>
      <c r="R30" s="26">
        <v>0</v>
      </c>
      <c r="S30" s="27">
        <v>0</v>
      </c>
      <c r="T30" s="29">
        <v>0</v>
      </c>
      <c r="U30" s="26">
        <v>0</v>
      </c>
      <c r="V30" s="27">
        <v>0</v>
      </c>
      <c r="W30" s="27">
        <v>0</v>
      </c>
      <c r="X30" s="27">
        <v>0</v>
      </c>
      <c r="Y30" s="29">
        <v>0</v>
      </c>
      <c r="Z30" s="26">
        <v>0</v>
      </c>
      <c r="AA30" s="27">
        <v>0</v>
      </c>
      <c r="AB30" s="27">
        <f t="shared" si="11"/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9">
        <f t="shared" si="2"/>
        <v>0</v>
      </c>
      <c r="AL30" s="26">
        <v>0</v>
      </c>
      <c r="AM30" s="27">
        <v>0</v>
      </c>
      <c r="AN30" s="29">
        <v>0</v>
      </c>
      <c r="AO30" s="30">
        <v>0</v>
      </c>
      <c r="AP30" s="31">
        <v>0</v>
      </c>
      <c r="AQ30" s="31">
        <v>0</v>
      </c>
      <c r="AR30" s="27">
        <v>0</v>
      </c>
      <c r="AS30" s="29">
        <v>0</v>
      </c>
      <c r="AT30" s="32">
        <v>0</v>
      </c>
      <c r="AU30" s="27">
        <v>0</v>
      </c>
      <c r="AV30" s="27">
        <f t="shared" si="3"/>
        <v>0</v>
      </c>
      <c r="AW30" s="27">
        <v>0</v>
      </c>
      <c r="AX30" s="27">
        <v>0</v>
      </c>
      <c r="AY30" s="27">
        <v>0</v>
      </c>
      <c r="AZ30" s="27">
        <v>0</v>
      </c>
      <c r="BA30" s="27">
        <v>0</v>
      </c>
      <c r="BB30" s="27">
        <v>0</v>
      </c>
      <c r="BC30" s="27">
        <v>0</v>
      </c>
      <c r="BD30" s="27">
        <v>0</v>
      </c>
      <c r="BE30" s="27">
        <f t="shared" si="12"/>
        <v>0</v>
      </c>
      <c r="BF30" s="27">
        <v>0</v>
      </c>
      <c r="BG30" s="27">
        <v>0</v>
      </c>
      <c r="BH30" s="27">
        <v>0</v>
      </c>
      <c r="BI30" s="31">
        <v>0</v>
      </c>
      <c r="BJ30" s="31">
        <v>0</v>
      </c>
      <c r="BK30" s="31">
        <v>0</v>
      </c>
      <c r="BL30" s="27">
        <v>0</v>
      </c>
      <c r="BM30" s="28">
        <v>0</v>
      </c>
      <c r="BN30" s="26">
        <v>0</v>
      </c>
      <c r="BO30" s="27">
        <v>0</v>
      </c>
      <c r="BP30" s="27">
        <f t="shared" si="4"/>
        <v>0</v>
      </c>
      <c r="BQ30" s="27">
        <v>0</v>
      </c>
      <c r="BR30" s="27">
        <v>0</v>
      </c>
      <c r="BS30" s="27">
        <v>0</v>
      </c>
      <c r="BT30" s="27">
        <v>0</v>
      </c>
      <c r="BU30" s="27">
        <v>0</v>
      </c>
      <c r="BV30" s="27">
        <v>0</v>
      </c>
      <c r="BW30" s="27">
        <v>0</v>
      </c>
      <c r="BX30" s="27">
        <v>0</v>
      </c>
      <c r="BY30" s="27">
        <f t="shared" si="13"/>
        <v>0</v>
      </c>
      <c r="BZ30" s="27">
        <v>0</v>
      </c>
      <c r="CA30" s="27">
        <v>0</v>
      </c>
      <c r="CB30" s="27">
        <v>0</v>
      </c>
      <c r="CC30" s="27">
        <v>0</v>
      </c>
      <c r="CD30" s="27">
        <v>0</v>
      </c>
      <c r="CE30" s="27">
        <v>0</v>
      </c>
      <c r="CF30" s="27">
        <v>0</v>
      </c>
      <c r="CG30" s="29">
        <v>0</v>
      </c>
      <c r="CH30" s="26">
        <v>0</v>
      </c>
      <c r="CI30" s="27">
        <v>0</v>
      </c>
      <c r="CJ30" s="27">
        <v>0</v>
      </c>
      <c r="CK30" s="27">
        <v>0</v>
      </c>
      <c r="CL30" s="27">
        <v>0</v>
      </c>
      <c r="CM30" s="27">
        <v>0</v>
      </c>
      <c r="CN30" s="27">
        <v>0</v>
      </c>
      <c r="CO30" s="27">
        <v>0</v>
      </c>
      <c r="CP30" s="27">
        <v>0</v>
      </c>
      <c r="CQ30" s="27">
        <v>0</v>
      </c>
      <c r="CR30" s="27">
        <v>0</v>
      </c>
      <c r="CS30" s="27">
        <f t="shared" si="5"/>
        <v>0</v>
      </c>
      <c r="CT30" s="27">
        <v>0</v>
      </c>
      <c r="CU30" s="27">
        <v>0</v>
      </c>
      <c r="CV30" s="27">
        <v>0</v>
      </c>
      <c r="CW30" s="27">
        <v>0</v>
      </c>
      <c r="CX30" s="27">
        <v>0</v>
      </c>
      <c r="CY30" s="27">
        <v>0</v>
      </c>
      <c r="CZ30" s="27">
        <v>0</v>
      </c>
      <c r="DA30" s="29">
        <v>0</v>
      </c>
      <c r="DB30" s="26">
        <v>0</v>
      </c>
      <c r="DC30" s="27">
        <v>0</v>
      </c>
      <c r="DD30" s="27">
        <v>0</v>
      </c>
      <c r="DE30" s="27">
        <v>0</v>
      </c>
      <c r="DF30" s="27">
        <v>0</v>
      </c>
      <c r="DG30" s="27">
        <v>0</v>
      </c>
      <c r="DH30" s="27">
        <v>0</v>
      </c>
      <c r="DI30" s="27">
        <v>0</v>
      </c>
      <c r="DJ30" s="27">
        <v>0</v>
      </c>
      <c r="DK30" s="27">
        <v>0</v>
      </c>
      <c r="DL30" s="27">
        <v>0</v>
      </c>
      <c r="DM30" s="33">
        <f t="shared" si="7"/>
        <v>0</v>
      </c>
      <c r="DN30" s="27">
        <v>0</v>
      </c>
      <c r="DO30" s="27">
        <v>0</v>
      </c>
      <c r="DP30" s="27">
        <v>0</v>
      </c>
      <c r="DQ30" s="27">
        <v>0</v>
      </c>
      <c r="DR30" s="27">
        <v>0</v>
      </c>
      <c r="DS30" s="27">
        <v>0</v>
      </c>
      <c r="DT30" s="27">
        <v>0</v>
      </c>
      <c r="DU30" s="29">
        <v>0</v>
      </c>
      <c r="DV30" s="26">
        <v>0</v>
      </c>
      <c r="DW30" s="27">
        <v>0</v>
      </c>
      <c r="DX30" s="27">
        <v>0</v>
      </c>
      <c r="DY30" s="27">
        <v>0</v>
      </c>
      <c r="DZ30" s="27">
        <v>0</v>
      </c>
      <c r="EA30" s="27">
        <v>0</v>
      </c>
      <c r="EB30" s="27">
        <v>0</v>
      </c>
      <c r="EC30" s="27">
        <v>0</v>
      </c>
      <c r="ED30" s="27">
        <v>0</v>
      </c>
      <c r="EE30" s="27">
        <v>0</v>
      </c>
      <c r="EF30" s="27">
        <v>0</v>
      </c>
      <c r="EG30" s="27">
        <f t="shared" si="9"/>
        <v>0</v>
      </c>
      <c r="EH30" s="27">
        <v>0</v>
      </c>
      <c r="EI30" s="27">
        <v>0</v>
      </c>
      <c r="EJ30" s="27">
        <v>0</v>
      </c>
      <c r="EK30" s="31">
        <v>0</v>
      </c>
      <c r="EL30" s="31">
        <v>0</v>
      </c>
      <c r="EM30" s="31">
        <v>0</v>
      </c>
      <c r="EN30" s="27">
        <v>0</v>
      </c>
      <c r="EO30" s="29">
        <v>0</v>
      </c>
      <c r="EP30" s="26">
        <v>0</v>
      </c>
      <c r="EQ30" s="27">
        <v>0</v>
      </c>
      <c r="ER30" s="27">
        <v>0</v>
      </c>
      <c r="ES30" s="27">
        <v>0</v>
      </c>
      <c r="ET30" s="27">
        <v>0</v>
      </c>
      <c r="EU30" s="27">
        <v>0</v>
      </c>
      <c r="EV30" s="27">
        <v>0</v>
      </c>
      <c r="EW30" s="27">
        <v>0</v>
      </c>
      <c r="EX30" s="27">
        <v>0</v>
      </c>
      <c r="EY30" s="27">
        <v>0</v>
      </c>
      <c r="EZ30" s="27">
        <v>0</v>
      </c>
      <c r="FA30" s="27">
        <f t="shared" si="10"/>
        <v>0</v>
      </c>
      <c r="FB30" s="27">
        <v>0</v>
      </c>
      <c r="FC30" s="27">
        <v>0</v>
      </c>
      <c r="FD30" s="27">
        <v>0</v>
      </c>
      <c r="FE30" s="27">
        <v>0</v>
      </c>
      <c r="FF30" s="27">
        <v>0</v>
      </c>
      <c r="FG30" s="27">
        <v>0</v>
      </c>
      <c r="FH30" s="27">
        <v>0</v>
      </c>
      <c r="FI30" s="29">
        <v>0</v>
      </c>
    </row>
    <row r="31" spans="2:165" x14ac:dyDescent="0.25">
      <c r="B31" s="72"/>
      <c r="C31" s="24">
        <v>351</v>
      </c>
      <c r="D31" s="65" t="s">
        <v>59</v>
      </c>
      <c r="E31" s="69"/>
      <c r="F31" s="26">
        <f>VLOOKUP(C31,[1]GENERO!A$5:C$27,3,)</f>
        <v>9</v>
      </c>
      <c r="G31" s="27">
        <f>VLOOKUP(C31,[1]GENERO!A$5:D$27,4,)</f>
        <v>23</v>
      </c>
      <c r="H31" s="27">
        <f t="shared" si="1"/>
        <v>32</v>
      </c>
      <c r="I31" s="27">
        <v>0</v>
      </c>
      <c r="J31" s="27">
        <v>0</v>
      </c>
      <c r="K31" s="27">
        <v>2</v>
      </c>
      <c r="L31" s="27">
        <v>16</v>
      </c>
      <c r="M31" s="27">
        <v>9</v>
      </c>
      <c r="N31" s="27">
        <v>2</v>
      </c>
      <c r="O31" s="27">
        <v>2</v>
      </c>
      <c r="P31" s="27">
        <v>1</v>
      </c>
      <c r="Q31" s="28">
        <f t="shared" si="16"/>
        <v>32</v>
      </c>
      <c r="R31" s="26">
        <v>0</v>
      </c>
      <c r="S31" s="27">
        <v>0</v>
      </c>
      <c r="T31" s="29">
        <v>0</v>
      </c>
      <c r="U31" s="26">
        <f>VLOOKUP(C31,[1]ESTRATO!A$5:C$27,3,)</f>
        <v>6</v>
      </c>
      <c r="V31" s="27">
        <f>VLOOKUP(C31,[1]ESTRATO!A$5:D$27,4,FALSE)</f>
        <v>22</v>
      </c>
      <c r="W31" s="27">
        <f>VLOOKUP(C31,[1]ESTRATO!A$5:E$27,5,FALSE)</f>
        <v>3</v>
      </c>
      <c r="X31" s="27">
        <f>VLOOKUP(C31,[1]ESTRATO!A$5:F$27,6,FALSE)</f>
        <v>1</v>
      </c>
      <c r="Y31" s="29">
        <v>0</v>
      </c>
      <c r="Z31" s="26">
        <f>VLOOKUP(C31,[2]GENERO!A$5:C$27,3,)</f>
        <v>4</v>
      </c>
      <c r="AA31" s="27">
        <f>VLOOKUP(C31,[2]GENERO!A$5:D$27,4,)</f>
        <v>5</v>
      </c>
      <c r="AB31" s="27">
        <f t="shared" si="11"/>
        <v>9</v>
      </c>
      <c r="AC31" s="27">
        <v>0</v>
      </c>
      <c r="AD31" s="27">
        <v>0</v>
      </c>
      <c r="AE31" s="27">
        <v>0</v>
      </c>
      <c r="AF31" s="27">
        <v>5</v>
      </c>
      <c r="AG31" s="27">
        <v>2</v>
      </c>
      <c r="AH31" s="27">
        <v>1</v>
      </c>
      <c r="AI31" s="27">
        <v>0</v>
      </c>
      <c r="AJ31" s="27">
        <v>1</v>
      </c>
      <c r="AK31" s="29">
        <f t="shared" si="2"/>
        <v>9</v>
      </c>
      <c r="AL31" s="26">
        <v>0</v>
      </c>
      <c r="AM31" s="27">
        <v>0</v>
      </c>
      <c r="AN31" s="29">
        <v>0</v>
      </c>
      <c r="AO31" s="30">
        <f>VLOOKUP(C31,[2]ESTRATO!A$5:C$27,3,FALSE)</f>
        <v>4</v>
      </c>
      <c r="AP31" s="31">
        <f>VLOOKUP(C31,[2]ESTRATO!A$5:D$27,4,FALSE)</f>
        <v>4</v>
      </c>
      <c r="AQ31" s="31">
        <f>VLOOKUP(C31,[2]ESTRATO!A$5:E$27,5,FALSE)</f>
        <v>1</v>
      </c>
      <c r="AR31" s="27">
        <f>VLOOKUP(C31,[2]ESTRATO!A$5:F$27,6,FALSE)</f>
        <v>0</v>
      </c>
      <c r="AS31" s="29">
        <f>VLOOKUP(C31,[2]ESTRATO!A$5:G$27,7,FALSE)</f>
        <v>0</v>
      </c>
      <c r="AT31" s="32">
        <f>VLOOKUP(C31,[3]GENERO!A$5:D$26,4,FALSE)</f>
        <v>8</v>
      </c>
      <c r="AU31" s="27">
        <f>VLOOKUP(C31,[3]GENERO!A$5:C$26,3,FALSE)</f>
        <v>0</v>
      </c>
      <c r="AV31" s="27">
        <f t="shared" si="3"/>
        <v>8</v>
      </c>
      <c r="AW31" s="27">
        <v>0</v>
      </c>
      <c r="AX31" s="27">
        <v>0</v>
      </c>
      <c r="AY31" s="27">
        <v>0</v>
      </c>
      <c r="AZ31" s="27">
        <v>5</v>
      </c>
      <c r="BA31" s="27">
        <v>2</v>
      </c>
      <c r="BB31" s="27">
        <v>1</v>
      </c>
      <c r="BC31" s="27">
        <v>0</v>
      </c>
      <c r="BD31" s="27">
        <v>0</v>
      </c>
      <c r="BE31" s="27">
        <f t="shared" si="12"/>
        <v>8</v>
      </c>
      <c r="BF31" s="27">
        <v>0</v>
      </c>
      <c r="BG31" s="27">
        <v>0</v>
      </c>
      <c r="BH31" s="27">
        <v>0</v>
      </c>
      <c r="BI31" s="31">
        <f>VLOOKUP(C31,[3]ESTRATO!A$5:C$26,3,FALSE)</f>
        <v>3</v>
      </c>
      <c r="BJ31" s="31">
        <f>VLOOKUP(C31,[3]ESTRATO!A$5:D$26,4,FALSE)</f>
        <v>5</v>
      </c>
      <c r="BK31" s="31">
        <f>VLOOKUP(C31,[3]ESTRATO!A$5:E$26,5,FALSE)</f>
        <v>0</v>
      </c>
      <c r="BL31" s="27">
        <f>VLOOKUP(C31,[3]ESTRATO!A$5:F$26,6,FALSE)</f>
        <v>0</v>
      </c>
      <c r="BM31" s="28">
        <f>VLOOKUP(C31,[3]ESTRATO!A$5:G$26,7,FALSE)</f>
        <v>0</v>
      </c>
      <c r="BN31" s="26">
        <f>VLOOKUP(C31,[4]genero!A$5:C$28,3,FALSE)</f>
        <v>4</v>
      </c>
      <c r="BO31" s="27">
        <f>VLOOKUP(C31,[4]genero!A$5:D$27,4,FALSE)</f>
        <v>9</v>
      </c>
      <c r="BP31" s="27">
        <f t="shared" si="4"/>
        <v>13</v>
      </c>
      <c r="BQ31" s="27">
        <v>0</v>
      </c>
      <c r="BR31" s="27">
        <v>0</v>
      </c>
      <c r="BS31" s="27">
        <v>0</v>
      </c>
      <c r="BT31" s="27">
        <v>8</v>
      </c>
      <c r="BU31" s="27">
        <v>1</v>
      </c>
      <c r="BV31" s="27">
        <v>4</v>
      </c>
      <c r="BW31" s="27">
        <v>0</v>
      </c>
      <c r="BX31" s="27">
        <v>0</v>
      </c>
      <c r="BY31" s="27">
        <f t="shared" si="13"/>
        <v>13</v>
      </c>
      <c r="BZ31" s="27">
        <v>0</v>
      </c>
      <c r="CA31" s="27">
        <v>0</v>
      </c>
      <c r="CB31" s="27">
        <v>0</v>
      </c>
      <c r="CC31" s="27">
        <f>VLOOKUP(C31,[4]genero!A$5:C$28,3,FALSE)</f>
        <v>4</v>
      </c>
      <c r="CD31" s="27">
        <f>VLOOKUP(C31,[4]genero!A$5:D$28,4,FALSE)</f>
        <v>9</v>
      </c>
      <c r="CE31" s="27">
        <f>VLOOKUP(C31,[4]genero!A$5:E$28,5,FALSE)</f>
        <v>2</v>
      </c>
      <c r="CF31" s="27">
        <f>VLOOKUP(C31,[4]genero!A$5:F$28,6,FALSE)</f>
        <v>13</v>
      </c>
      <c r="CG31" s="29">
        <v>0</v>
      </c>
      <c r="CH31" s="26">
        <f>VLOOKUP(C31,[5]genero!A$5:C$29,3,FALSE)</f>
        <v>4</v>
      </c>
      <c r="CI31" s="27">
        <f>VLOOKUP(C31,[5]genero!A$5:D$29,4,FALSE)</f>
        <v>12</v>
      </c>
      <c r="CJ31" s="27">
        <f t="shared" si="14"/>
        <v>16</v>
      </c>
      <c r="CK31" s="27">
        <v>0</v>
      </c>
      <c r="CL31" s="27">
        <v>0</v>
      </c>
      <c r="CM31" s="27">
        <v>1</v>
      </c>
      <c r="CN31" s="27">
        <v>7</v>
      </c>
      <c r="CO31" s="27">
        <v>4</v>
      </c>
      <c r="CP31" s="27">
        <v>0</v>
      </c>
      <c r="CQ31" s="27">
        <v>4</v>
      </c>
      <c r="CR31" s="27">
        <v>0</v>
      </c>
      <c r="CS31" s="27">
        <f t="shared" si="5"/>
        <v>16</v>
      </c>
      <c r="CT31" s="27">
        <v>3</v>
      </c>
      <c r="CU31" s="27">
        <v>0</v>
      </c>
      <c r="CV31" s="27">
        <v>0</v>
      </c>
      <c r="CW31" s="27">
        <f>VLOOKUP(C31,[5]estrato!A$5:C$29,3,FALSE)</f>
        <v>4</v>
      </c>
      <c r="CX31" s="27">
        <f>VLOOKUP(C31,[5]estrato!A$5:D$29,4,FALSE)</f>
        <v>7</v>
      </c>
      <c r="CY31" s="27">
        <f>VLOOKUP(C31,[5]estrato!A$5:E$29,5,FALSE)</f>
        <v>5</v>
      </c>
      <c r="CZ31" s="27">
        <f>VLOOKUP(C31,[5]estrato!A$5:F$29,6,FALSE)</f>
        <v>0</v>
      </c>
      <c r="DA31" s="29">
        <v>0</v>
      </c>
      <c r="DB31" s="26">
        <f>VLOOKUP(C31,[6]genero!A$5:C$28,3,FALSE)</f>
        <v>3</v>
      </c>
      <c r="DC31" s="27">
        <f>VLOOKUP(C31,[6]genero!A$5:D$28,4,FALSE)</f>
        <v>14</v>
      </c>
      <c r="DD31" s="27">
        <f t="shared" si="6"/>
        <v>17</v>
      </c>
      <c r="DE31" s="27">
        <v>0</v>
      </c>
      <c r="DF31" s="27">
        <v>0</v>
      </c>
      <c r="DG31" s="27">
        <v>0</v>
      </c>
      <c r="DH31" s="27">
        <v>9</v>
      </c>
      <c r="DI31" s="27">
        <v>4</v>
      </c>
      <c r="DJ31" s="27">
        <v>1</v>
      </c>
      <c r="DK31" s="27">
        <v>2</v>
      </c>
      <c r="DL31" s="27">
        <v>1</v>
      </c>
      <c r="DM31" s="33">
        <f t="shared" si="7"/>
        <v>17</v>
      </c>
      <c r="DN31" s="27">
        <f>VLOOKUP(C31,[6]comunidad!A$5:D$28,4,FALSE)</f>
        <v>3</v>
      </c>
      <c r="DO31" s="27">
        <f>VLOOKUP(C31,[6]comunidad!A$5:E$28,5,FALSE)</f>
        <v>0</v>
      </c>
      <c r="DP31" s="27">
        <v>0</v>
      </c>
      <c r="DQ31" s="27">
        <f>VLOOKUP(C31,[6]estrato!A$5:C$28,3,FALSE)</f>
        <v>7</v>
      </c>
      <c r="DR31" s="27">
        <f>VLOOKUP(C31,[6]estrato!A$5:D$28,4,FALSE)</f>
        <v>8</v>
      </c>
      <c r="DS31" s="27">
        <f>VLOOKUP(C31,[6]estrato!A$5:E$28,5,FALSE)</f>
        <v>1</v>
      </c>
      <c r="DT31" s="27">
        <f>VLOOKUP(C31,[6]estrato!A$5:F$28,6,FALSE)</f>
        <v>0</v>
      </c>
      <c r="DU31" s="29">
        <f>VLOOKUP(C31,[6]estrato!A$5:G$28,7,FALSE)</f>
        <v>1</v>
      </c>
      <c r="DV31" s="26">
        <f>VLOOKUP(C31,[7]genero!A$5:C$30,3,FALSE)</f>
        <v>13</v>
      </c>
      <c r="DW31" s="27">
        <f>VLOOKUP(C31,[7]genero!A$5:D$30,4,FALSE)</f>
        <v>8</v>
      </c>
      <c r="DX31" s="27">
        <f t="shared" si="8"/>
        <v>21</v>
      </c>
      <c r="DY31" s="27">
        <v>0</v>
      </c>
      <c r="DZ31" s="27">
        <v>0</v>
      </c>
      <c r="EA31" s="27">
        <v>0</v>
      </c>
      <c r="EB31" s="27">
        <v>15</v>
      </c>
      <c r="EC31" s="27">
        <v>3</v>
      </c>
      <c r="ED31" s="27">
        <v>3</v>
      </c>
      <c r="EE31" s="27">
        <v>0</v>
      </c>
      <c r="EF31" s="27">
        <v>0</v>
      </c>
      <c r="EG31" s="27">
        <f t="shared" si="9"/>
        <v>21</v>
      </c>
      <c r="EH31" s="27">
        <f>VLOOKUP(C31,[7]poblacion!A$5:D$30,4,)</f>
        <v>1</v>
      </c>
      <c r="EI31" s="27">
        <v>0</v>
      </c>
      <c r="EJ31" s="27">
        <f>VLOOKUP(C31,[7]poblacion!A$5:E$30,5,)</f>
        <v>0</v>
      </c>
      <c r="EK31" s="31">
        <f>VLOOKUP(C31,[7]estrato!A$5:C$30,3,FALSE)</f>
        <v>8</v>
      </c>
      <c r="EL31" s="31">
        <f>VLOOKUP(C31,[7]estrato!A$5:D$30,4,FALSE)</f>
        <v>11</v>
      </c>
      <c r="EM31" s="31">
        <f>VLOOKUP(C31,[7]estrato!A$5:E$30,5,FALSE)</f>
        <v>2</v>
      </c>
      <c r="EN31" s="27">
        <f>VLOOKUP(C31,[7]estrato!A$5:F$30,6,FALSE)</f>
        <v>0</v>
      </c>
      <c r="EO31" s="29">
        <f>VLOOKUP(C31,[7]estrato!A$5:G$30,7,)</f>
        <v>0</v>
      </c>
      <c r="EP31" s="26">
        <f>VLOOKUP(C31,[8]genero!A$5:C$33,3,)</f>
        <v>3</v>
      </c>
      <c r="EQ31" s="27">
        <f>VLOOKUP(C31,[8]genero!A$5:D$33,4,)</f>
        <v>9</v>
      </c>
      <c r="ER31" s="27">
        <f t="shared" si="15"/>
        <v>12</v>
      </c>
      <c r="ES31" s="27">
        <v>0</v>
      </c>
      <c r="ET31" s="27">
        <v>0</v>
      </c>
      <c r="EU31" s="27">
        <v>0</v>
      </c>
      <c r="EV31" s="27">
        <v>8</v>
      </c>
      <c r="EW31" s="27">
        <v>3</v>
      </c>
      <c r="EX31" s="27">
        <v>1</v>
      </c>
      <c r="EY31" s="27">
        <v>0</v>
      </c>
      <c r="EZ31" s="27">
        <v>0</v>
      </c>
      <c r="FA31" s="27">
        <f t="shared" si="10"/>
        <v>12</v>
      </c>
      <c r="FB31" s="27">
        <f>VLOOKUP(C31,[8]comunidades!A$5:D$33,4,)</f>
        <v>0</v>
      </c>
      <c r="FC31" s="27">
        <f>VLOOKUP(C31,[8]comunidades!A$5:E$33,5,)</f>
        <v>0</v>
      </c>
      <c r="FD31" s="27">
        <f>VLOOKUP(C31,[8]comunidades!A$5:F$33,6,)</f>
        <v>1</v>
      </c>
      <c r="FE31" s="27">
        <f>VLOOKUP(C31,[8]estrato!A$5:C$33,3,)</f>
        <v>2</v>
      </c>
      <c r="FF31" s="27">
        <f>VLOOKUP(C31,[8]estrato!A$5:D$33,4,)</f>
        <v>9</v>
      </c>
      <c r="FG31" s="27">
        <f>VLOOKUP(C31,[8]estrato!A$5:E$33,5,)</f>
        <v>0</v>
      </c>
      <c r="FH31" s="27">
        <f>VLOOKUP(C31,[8]estrato!A$5:F$33,6,)</f>
        <v>1</v>
      </c>
      <c r="FI31" s="29">
        <v>0</v>
      </c>
    </row>
    <row r="32" spans="2:165" x14ac:dyDescent="0.25">
      <c r="B32" s="72"/>
      <c r="C32" s="24">
        <v>91328</v>
      </c>
      <c r="D32" s="65" t="s">
        <v>60</v>
      </c>
      <c r="E32" s="69"/>
      <c r="F32" s="26">
        <v>0</v>
      </c>
      <c r="G32" s="27">
        <v>0</v>
      </c>
      <c r="H32" s="27">
        <f>SUM(F32:G32)</f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8">
        <f t="shared" si="16"/>
        <v>0</v>
      </c>
      <c r="R32" s="26">
        <v>0</v>
      </c>
      <c r="S32" s="27">
        <v>0</v>
      </c>
      <c r="T32" s="29">
        <v>0</v>
      </c>
      <c r="U32" s="26">
        <v>0</v>
      </c>
      <c r="V32" s="27">
        <v>0</v>
      </c>
      <c r="W32" s="27">
        <v>0</v>
      </c>
      <c r="X32" s="27">
        <v>0</v>
      </c>
      <c r="Y32" s="29">
        <v>0</v>
      </c>
      <c r="Z32" s="26">
        <v>0</v>
      </c>
      <c r="AA32" s="27">
        <v>0</v>
      </c>
      <c r="AB32" s="27">
        <f t="shared" si="11"/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9">
        <f t="shared" si="2"/>
        <v>0</v>
      </c>
      <c r="AL32" s="26">
        <v>0</v>
      </c>
      <c r="AM32" s="27">
        <v>0</v>
      </c>
      <c r="AN32" s="29">
        <v>0</v>
      </c>
      <c r="AO32" s="30">
        <v>0</v>
      </c>
      <c r="AP32" s="31">
        <v>0</v>
      </c>
      <c r="AQ32" s="31">
        <v>0</v>
      </c>
      <c r="AR32" s="27">
        <v>0</v>
      </c>
      <c r="AS32" s="29">
        <v>0</v>
      </c>
      <c r="AT32" s="32">
        <v>0</v>
      </c>
      <c r="AU32" s="27">
        <v>0</v>
      </c>
      <c r="AV32" s="27">
        <f t="shared" si="3"/>
        <v>0</v>
      </c>
      <c r="AW32" s="27">
        <v>0</v>
      </c>
      <c r="AX32" s="27">
        <v>0</v>
      </c>
      <c r="AY32" s="27">
        <v>0</v>
      </c>
      <c r="AZ32" s="27">
        <v>0</v>
      </c>
      <c r="BA32" s="27">
        <v>0</v>
      </c>
      <c r="BB32" s="27">
        <v>0</v>
      </c>
      <c r="BC32" s="27">
        <v>0</v>
      </c>
      <c r="BD32" s="27">
        <v>0</v>
      </c>
      <c r="BE32" s="27">
        <f t="shared" si="12"/>
        <v>0</v>
      </c>
      <c r="BF32" s="27">
        <v>0</v>
      </c>
      <c r="BG32" s="27">
        <v>0</v>
      </c>
      <c r="BH32" s="27">
        <v>0</v>
      </c>
      <c r="BI32" s="31">
        <v>0</v>
      </c>
      <c r="BJ32" s="31">
        <v>0</v>
      </c>
      <c r="BK32" s="31">
        <v>0</v>
      </c>
      <c r="BL32" s="27">
        <v>0</v>
      </c>
      <c r="BM32" s="28">
        <v>0</v>
      </c>
      <c r="BN32" s="26">
        <f>VLOOKUP(C32,[4]genero!A$5:C$28,3,FALSE)</f>
        <v>9</v>
      </c>
      <c r="BO32" s="27">
        <f>VLOOKUP(C32,[4]genero!A$5:D$27,4,FALSE)</f>
        <v>4</v>
      </c>
      <c r="BP32" s="27">
        <f t="shared" si="4"/>
        <v>13</v>
      </c>
      <c r="BQ32" s="27">
        <v>0</v>
      </c>
      <c r="BR32" s="27">
        <v>0</v>
      </c>
      <c r="BS32" s="27">
        <v>0</v>
      </c>
      <c r="BT32" s="27">
        <v>4</v>
      </c>
      <c r="BU32" s="27">
        <v>4</v>
      </c>
      <c r="BV32" s="27">
        <v>2</v>
      </c>
      <c r="BW32" s="27">
        <v>2</v>
      </c>
      <c r="BX32" s="27">
        <v>1</v>
      </c>
      <c r="BY32" s="27">
        <f t="shared" si="13"/>
        <v>13</v>
      </c>
      <c r="BZ32" s="27">
        <v>0</v>
      </c>
      <c r="CA32" s="27">
        <v>0</v>
      </c>
      <c r="CB32" s="27">
        <v>0</v>
      </c>
      <c r="CC32" s="27">
        <f>VLOOKUP(C32,[4]genero!A$5:C$28,3,FALSE)</f>
        <v>9</v>
      </c>
      <c r="CD32" s="27">
        <f>VLOOKUP(C32,[4]genero!A$5:D$28,4,FALSE)</f>
        <v>4</v>
      </c>
      <c r="CE32" s="27">
        <f>VLOOKUP(C32,[4]genero!A$5:E$28,5,FALSE)</f>
        <v>1</v>
      </c>
      <c r="CF32" s="27">
        <f>VLOOKUP(C32,[4]genero!A$5:F$28,6,FALSE)</f>
        <v>13</v>
      </c>
      <c r="CG32" s="29">
        <v>0</v>
      </c>
      <c r="CH32" s="26">
        <f>VLOOKUP(C32,[5]genero!A$5:C$29,3,FALSE)</f>
        <v>1</v>
      </c>
      <c r="CI32" s="27">
        <f>VLOOKUP(C32,[5]genero!A$5:D$29,4,FALSE)</f>
        <v>0</v>
      </c>
      <c r="CJ32" s="27">
        <f t="shared" si="14"/>
        <v>1</v>
      </c>
      <c r="CK32" s="27">
        <v>0</v>
      </c>
      <c r="CL32" s="27">
        <v>0</v>
      </c>
      <c r="CM32" s="27">
        <v>0</v>
      </c>
      <c r="CN32" s="27">
        <v>0</v>
      </c>
      <c r="CO32" s="27">
        <v>0</v>
      </c>
      <c r="CP32" s="27">
        <v>0</v>
      </c>
      <c r="CQ32" s="27">
        <v>0</v>
      </c>
      <c r="CR32" s="27">
        <v>1</v>
      </c>
      <c r="CS32" s="27">
        <f t="shared" si="5"/>
        <v>1</v>
      </c>
      <c r="CT32" s="27">
        <v>0</v>
      </c>
      <c r="CU32" s="27">
        <v>0</v>
      </c>
      <c r="CV32" s="27">
        <v>0</v>
      </c>
      <c r="CW32" s="27">
        <f>VLOOKUP(C32,[5]estrato!A$5:C$29,3,FALSE)</f>
        <v>1</v>
      </c>
      <c r="CX32" s="27">
        <f>VLOOKUP(C32,[5]estrato!A$5:D$29,4,FALSE)</f>
        <v>0</v>
      </c>
      <c r="CY32" s="27">
        <f>VLOOKUP(C32,[5]estrato!A$5:E$29,5,FALSE)</f>
        <v>0</v>
      </c>
      <c r="CZ32" s="27">
        <f>VLOOKUP(C32,[5]estrato!A$5:F$29,6,FALSE)</f>
        <v>0</v>
      </c>
      <c r="DA32" s="29">
        <v>0</v>
      </c>
      <c r="DB32" s="26">
        <v>0</v>
      </c>
      <c r="DC32" s="27">
        <v>0</v>
      </c>
      <c r="DD32" s="27">
        <v>0</v>
      </c>
      <c r="DE32" s="27">
        <v>0</v>
      </c>
      <c r="DF32" s="27">
        <v>0</v>
      </c>
      <c r="DG32" s="27">
        <v>0</v>
      </c>
      <c r="DH32" s="27">
        <v>0</v>
      </c>
      <c r="DI32" s="27">
        <v>0</v>
      </c>
      <c r="DJ32" s="27">
        <v>0</v>
      </c>
      <c r="DK32" s="27">
        <v>0</v>
      </c>
      <c r="DL32" s="27">
        <v>0</v>
      </c>
      <c r="DM32" s="33">
        <f t="shared" si="7"/>
        <v>0</v>
      </c>
      <c r="DN32" s="27">
        <v>0</v>
      </c>
      <c r="DO32" s="27">
        <v>0</v>
      </c>
      <c r="DP32" s="27">
        <v>0</v>
      </c>
      <c r="DQ32" s="27">
        <v>0</v>
      </c>
      <c r="DR32" s="27">
        <v>0</v>
      </c>
      <c r="DS32" s="27">
        <v>0</v>
      </c>
      <c r="DT32" s="27">
        <v>0</v>
      </c>
      <c r="DU32" s="29">
        <v>0</v>
      </c>
      <c r="DV32" s="26">
        <v>0</v>
      </c>
      <c r="DW32" s="27">
        <v>0</v>
      </c>
      <c r="DX32" s="27">
        <v>0</v>
      </c>
      <c r="DY32" s="27">
        <v>0</v>
      </c>
      <c r="DZ32" s="27">
        <v>0</v>
      </c>
      <c r="EA32" s="27">
        <v>0</v>
      </c>
      <c r="EB32" s="27">
        <v>0</v>
      </c>
      <c r="EC32" s="27">
        <v>0</v>
      </c>
      <c r="ED32" s="27">
        <v>0</v>
      </c>
      <c r="EE32" s="27">
        <v>0</v>
      </c>
      <c r="EF32" s="27">
        <v>0</v>
      </c>
      <c r="EG32" s="27">
        <f t="shared" si="9"/>
        <v>0</v>
      </c>
      <c r="EH32" s="27">
        <v>0</v>
      </c>
      <c r="EI32" s="27">
        <v>0</v>
      </c>
      <c r="EJ32" s="27">
        <v>0</v>
      </c>
      <c r="EK32" s="31">
        <v>0</v>
      </c>
      <c r="EL32" s="31">
        <v>0</v>
      </c>
      <c r="EM32" s="31">
        <v>0</v>
      </c>
      <c r="EN32" s="27">
        <v>0</v>
      </c>
      <c r="EO32" s="29">
        <v>0</v>
      </c>
      <c r="EP32" s="26">
        <v>0</v>
      </c>
      <c r="EQ32" s="27">
        <v>0</v>
      </c>
      <c r="ER32" s="27">
        <v>0</v>
      </c>
      <c r="ES32" s="27">
        <v>0</v>
      </c>
      <c r="ET32" s="27">
        <v>0</v>
      </c>
      <c r="EU32" s="27">
        <v>0</v>
      </c>
      <c r="EV32" s="27">
        <v>0</v>
      </c>
      <c r="EW32" s="27">
        <v>0</v>
      </c>
      <c r="EX32" s="27">
        <v>0</v>
      </c>
      <c r="EY32" s="27">
        <v>0</v>
      </c>
      <c r="EZ32" s="27">
        <v>0</v>
      </c>
      <c r="FA32" s="27">
        <f t="shared" si="10"/>
        <v>0</v>
      </c>
      <c r="FB32" s="27">
        <v>0</v>
      </c>
      <c r="FC32" s="27">
        <v>0</v>
      </c>
      <c r="FD32" s="27">
        <v>0</v>
      </c>
      <c r="FE32" s="27">
        <v>0</v>
      </c>
      <c r="FF32" s="27">
        <v>0</v>
      </c>
      <c r="FG32" s="27">
        <v>0</v>
      </c>
      <c r="FH32" s="27">
        <v>0</v>
      </c>
      <c r="FI32" s="29">
        <v>0</v>
      </c>
    </row>
    <row r="33" spans="2:165" x14ac:dyDescent="0.25">
      <c r="B33" s="72"/>
      <c r="C33" s="24">
        <v>52001</v>
      </c>
      <c r="D33" s="65" t="s">
        <v>61</v>
      </c>
      <c r="E33" s="69"/>
      <c r="F33" s="26">
        <f>VLOOKUP(C33,[1]GENERO!A$5:C$27,3,)</f>
        <v>34</v>
      </c>
      <c r="G33" s="27">
        <f>VLOOKUP(C33,[1]GENERO!A$5:D$27,4,)</f>
        <v>5</v>
      </c>
      <c r="H33" s="27">
        <f t="shared" ref="H33:H52" si="17">SUM(F33:G33)</f>
        <v>39</v>
      </c>
      <c r="I33" s="27">
        <v>0</v>
      </c>
      <c r="J33" s="27">
        <v>0</v>
      </c>
      <c r="K33" s="27">
        <v>0</v>
      </c>
      <c r="L33" s="27">
        <v>6</v>
      </c>
      <c r="M33" s="27">
        <v>10</v>
      </c>
      <c r="N33" s="27">
        <v>12</v>
      </c>
      <c r="O33" s="27">
        <v>6</v>
      </c>
      <c r="P33" s="27">
        <v>5</v>
      </c>
      <c r="Q33" s="28">
        <f t="shared" si="16"/>
        <v>39</v>
      </c>
      <c r="R33" s="26">
        <v>0</v>
      </c>
      <c r="S33" s="27">
        <v>2</v>
      </c>
      <c r="T33" s="29">
        <v>0</v>
      </c>
      <c r="U33" s="26">
        <f>VLOOKUP(C33,[1]ESTRATO!A$5:C$27,3,)</f>
        <v>1</v>
      </c>
      <c r="V33" s="27">
        <f>VLOOKUP(C33,[1]ESTRATO!A$5:D$27,4,FALSE)</f>
        <v>37</v>
      </c>
      <c r="W33" s="27">
        <f>VLOOKUP(C33,[1]ESTRATO!A$5:E$27,5,FALSE)</f>
        <v>1</v>
      </c>
      <c r="X33" s="27">
        <f>VLOOKUP(C33,[1]ESTRATO!A$5:F$27,6,FALSE)</f>
        <v>0</v>
      </c>
      <c r="Y33" s="29">
        <v>0</v>
      </c>
      <c r="Z33" s="26">
        <f>VLOOKUP(C33,[2]GENERO!A$5:C$27,3,)</f>
        <v>30</v>
      </c>
      <c r="AA33" s="27">
        <f>VLOOKUP(C33,[2]GENERO!A$5:D$27,4,)</f>
        <v>11</v>
      </c>
      <c r="AB33" s="27">
        <f t="shared" si="11"/>
        <v>41</v>
      </c>
      <c r="AC33" s="27">
        <v>0</v>
      </c>
      <c r="AD33" s="27">
        <v>0</v>
      </c>
      <c r="AE33" s="27">
        <v>0</v>
      </c>
      <c r="AF33" s="27">
        <v>11</v>
      </c>
      <c r="AG33" s="27">
        <v>12</v>
      </c>
      <c r="AH33" s="27">
        <v>9</v>
      </c>
      <c r="AI33" s="27">
        <v>3</v>
      </c>
      <c r="AJ33" s="27">
        <v>6</v>
      </c>
      <c r="AK33" s="29">
        <f t="shared" si="2"/>
        <v>41</v>
      </c>
      <c r="AL33" s="26">
        <v>0</v>
      </c>
      <c r="AM33" s="27">
        <v>0</v>
      </c>
      <c r="AN33" s="29">
        <v>0</v>
      </c>
      <c r="AO33" s="30">
        <f>VLOOKUP(C33,[2]ESTRATO!A$5:C$27,3,FALSE)</f>
        <v>7</v>
      </c>
      <c r="AP33" s="31">
        <f>VLOOKUP(C33,[2]ESTRATO!A$5:D$27,4,FALSE)</f>
        <v>26</v>
      </c>
      <c r="AQ33" s="31">
        <f>VLOOKUP(C33,[2]ESTRATO!A$5:E$27,5,FALSE)</f>
        <v>8</v>
      </c>
      <c r="AR33" s="27">
        <f>VLOOKUP(C33,[2]ESTRATO!A$5:F$27,6,FALSE)</f>
        <v>0</v>
      </c>
      <c r="AS33" s="29">
        <f>VLOOKUP(C33,[2]ESTRATO!A$5:G$27,7,FALSE)</f>
        <v>0</v>
      </c>
      <c r="AT33" s="32">
        <f>VLOOKUP(C33,[3]GENERO!A$5:D$26,4,FALSE)</f>
        <v>15</v>
      </c>
      <c r="AU33" s="27">
        <f>VLOOKUP(C33,[3]GENERO!A$5:C$26,3,FALSE)</f>
        <v>4</v>
      </c>
      <c r="AV33" s="27">
        <f t="shared" si="3"/>
        <v>19</v>
      </c>
      <c r="AW33" s="27">
        <v>0</v>
      </c>
      <c r="AX33" s="27">
        <v>0</v>
      </c>
      <c r="AY33" s="27">
        <v>0</v>
      </c>
      <c r="AZ33" s="27">
        <v>2</v>
      </c>
      <c r="BA33" s="27">
        <v>5</v>
      </c>
      <c r="BB33" s="27">
        <v>6</v>
      </c>
      <c r="BC33" s="27">
        <v>5</v>
      </c>
      <c r="BD33" s="27">
        <v>1</v>
      </c>
      <c r="BE33" s="27">
        <f t="shared" si="12"/>
        <v>19</v>
      </c>
      <c r="BF33" s="27">
        <v>0</v>
      </c>
      <c r="BG33" s="27">
        <v>0</v>
      </c>
      <c r="BH33" s="27">
        <v>0</v>
      </c>
      <c r="BI33" s="31">
        <f>VLOOKUP(C33,[3]ESTRATO!A$5:C$26,3,FALSE)</f>
        <v>0</v>
      </c>
      <c r="BJ33" s="31">
        <f>VLOOKUP(C33,[3]ESTRATO!A$5:D$26,4,FALSE)</f>
        <v>12</v>
      </c>
      <c r="BK33" s="31">
        <f>VLOOKUP(C33,[3]ESTRATO!A$5:E$26,5,FALSE)</f>
        <v>7</v>
      </c>
      <c r="BL33" s="27">
        <f>VLOOKUP(C33,[3]ESTRATO!A$5:F$26,6,FALSE)</f>
        <v>0</v>
      </c>
      <c r="BM33" s="28">
        <f>VLOOKUP(C33,[3]ESTRATO!A$5:G$26,7,FALSE)</f>
        <v>0</v>
      </c>
      <c r="BN33" s="26">
        <f>VLOOKUP(C33,[4]genero!A$5:C$28,3,FALSE)</f>
        <v>43</v>
      </c>
      <c r="BO33" s="27">
        <f>VLOOKUP(C33,[4]genero!A$5:D$27,4,FALSE)</f>
        <v>4</v>
      </c>
      <c r="BP33" s="27">
        <f t="shared" si="4"/>
        <v>47</v>
      </c>
      <c r="BQ33" s="27">
        <v>0</v>
      </c>
      <c r="BR33" s="27">
        <v>0</v>
      </c>
      <c r="BS33" s="27">
        <v>1</v>
      </c>
      <c r="BT33" s="27">
        <v>9</v>
      </c>
      <c r="BU33" s="27">
        <v>15</v>
      </c>
      <c r="BV33" s="27">
        <v>11</v>
      </c>
      <c r="BW33" s="27">
        <v>9</v>
      </c>
      <c r="BX33" s="27">
        <v>2</v>
      </c>
      <c r="BY33" s="27">
        <f t="shared" si="13"/>
        <v>47</v>
      </c>
      <c r="BZ33" s="27">
        <v>1</v>
      </c>
      <c r="CA33" s="27">
        <v>0</v>
      </c>
      <c r="CB33" s="27">
        <v>0</v>
      </c>
      <c r="CC33" s="27">
        <f>VLOOKUP(C33,[4]genero!A$5:C$28,3,FALSE)</f>
        <v>43</v>
      </c>
      <c r="CD33" s="27">
        <f>VLOOKUP(C33,[4]genero!A$5:D$28,4,FALSE)</f>
        <v>4</v>
      </c>
      <c r="CE33" s="27">
        <f>VLOOKUP(C33,[4]genero!A$5:E$28,5,FALSE)</f>
        <v>8</v>
      </c>
      <c r="CF33" s="27">
        <f>VLOOKUP(C33,[4]genero!A$5:F$28,6,FALSE)</f>
        <v>47</v>
      </c>
      <c r="CG33" s="29">
        <v>0</v>
      </c>
      <c r="CH33" s="26">
        <f>VLOOKUP(C33,[5]genero!A$5:C$29,3,FALSE)</f>
        <v>12</v>
      </c>
      <c r="CI33" s="27">
        <f>VLOOKUP(C33,[5]genero!A$5:D$29,4,FALSE)</f>
        <v>1</v>
      </c>
      <c r="CJ33" s="27">
        <f t="shared" si="14"/>
        <v>13</v>
      </c>
      <c r="CK33" s="27">
        <v>0</v>
      </c>
      <c r="CL33" s="27">
        <v>0</v>
      </c>
      <c r="CM33" s="27">
        <v>0</v>
      </c>
      <c r="CN33" s="27">
        <v>4</v>
      </c>
      <c r="CO33" s="27">
        <v>3</v>
      </c>
      <c r="CP33" s="27">
        <v>4</v>
      </c>
      <c r="CQ33" s="27">
        <v>2</v>
      </c>
      <c r="CR33" s="27">
        <v>0</v>
      </c>
      <c r="CS33" s="27">
        <f t="shared" si="5"/>
        <v>13</v>
      </c>
      <c r="CT33" s="27">
        <v>0</v>
      </c>
      <c r="CU33" s="27">
        <v>0</v>
      </c>
      <c r="CV33" s="27">
        <v>0</v>
      </c>
      <c r="CW33" s="27">
        <f>VLOOKUP(C33,[5]estrato!A$5:C$29,3,FALSE)</f>
        <v>3</v>
      </c>
      <c r="CX33" s="27">
        <f>VLOOKUP(C33,[5]estrato!A$5:D$29,4,FALSE)</f>
        <v>10</v>
      </c>
      <c r="CY33" s="27">
        <f>VLOOKUP(C33,[5]estrato!A$5:E$29,5,FALSE)</f>
        <v>0</v>
      </c>
      <c r="CZ33" s="27">
        <f>VLOOKUP(C33,[5]estrato!A$5:F$29,6,FALSE)</f>
        <v>0</v>
      </c>
      <c r="DA33" s="29">
        <v>0</v>
      </c>
      <c r="DB33" s="26">
        <f>VLOOKUP(C33,[6]genero!A$5:C$28,3,FALSE)</f>
        <v>42</v>
      </c>
      <c r="DC33" s="27">
        <f>VLOOKUP(C33,[6]genero!A$5:D$28,4,FALSE)</f>
        <v>3</v>
      </c>
      <c r="DD33" s="27">
        <f t="shared" si="6"/>
        <v>45</v>
      </c>
      <c r="DE33" s="27">
        <v>0</v>
      </c>
      <c r="DF33" s="27">
        <v>0</v>
      </c>
      <c r="DG33" s="27">
        <v>1</v>
      </c>
      <c r="DH33" s="27">
        <v>19</v>
      </c>
      <c r="DI33" s="27">
        <v>12</v>
      </c>
      <c r="DJ33" s="27">
        <v>7</v>
      </c>
      <c r="DK33" s="27">
        <v>5</v>
      </c>
      <c r="DL33" s="27">
        <v>1</v>
      </c>
      <c r="DM33" s="33">
        <f t="shared" si="7"/>
        <v>45</v>
      </c>
      <c r="DN33" s="27">
        <f>VLOOKUP(C33,[6]comunidad!A$5:D$28,4,FALSE)</f>
        <v>2</v>
      </c>
      <c r="DO33" s="27">
        <f>VLOOKUP(C33,[6]comunidad!A$5:E$28,5,FALSE)</f>
        <v>0</v>
      </c>
      <c r="DP33" s="27">
        <v>0</v>
      </c>
      <c r="DQ33" s="27">
        <f>VLOOKUP(C33,[6]estrato!A$5:C$28,3,FALSE)</f>
        <v>3</v>
      </c>
      <c r="DR33" s="27">
        <f>VLOOKUP(C33,[6]estrato!A$5:D$28,4,FALSE)</f>
        <v>29</v>
      </c>
      <c r="DS33" s="27">
        <f>VLOOKUP(C33,[6]estrato!A$5:E$28,5,FALSE)</f>
        <v>12</v>
      </c>
      <c r="DT33" s="27">
        <f>VLOOKUP(C33,[6]estrato!A$5:F$28,6,FALSE)</f>
        <v>1</v>
      </c>
      <c r="DU33" s="29">
        <f>VLOOKUP(C33,[6]estrato!A$5:G$28,7,FALSE)</f>
        <v>0</v>
      </c>
      <c r="DV33" s="26">
        <f>VLOOKUP(C33,[7]genero!A$5:C$30,3,FALSE)</f>
        <v>39</v>
      </c>
      <c r="DW33" s="27">
        <f>VLOOKUP(C33,[7]genero!A$5:D$30,4,FALSE)</f>
        <v>4</v>
      </c>
      <c r="DX33" s="27">
        <f t="shared" si="8"/>
        <v>43</v>
      </c>
      <c r="DY33" s="27">
        <v>0</v>
      </c>
      <c r="DZ33" s="27">
        <v>0</v>
      </c>
      <c r="EA33" s="27">
        <v>0</v>
      </c>
      <c r="EB33" s="35">
        <v>19</v>
      </c>
      <c r="EC33" s="35">
        <v>12</v>
      </c>
      <c r="ED33" s="35">
        <v>9</v>
      </c>
      <c r="EE33" s="35">
        <v>1</v>
      </c>
      <c r="EF33" s="35">
        <v>2</v>
      </c>
      <c r="EG33" s="27">
        <f t="shared" si="9"/>
        <v>43</v>
      </c>
      <c r="EH33" s="27">
        <f>VLOOKUP(C33,[7]poblacion!A$5:D$30,4,)</f>
        <v>1</v>
      </c>
      <c r="EI33" s="27">
        <v>0</v>
      </c>
      <c r="EJ33" s="27">
        <f>VLOOKUP(C33,[7]poblacion!A$5:E$30,5,)</f>
        <v>1</v>
      </c>
      <c r="EK33" s="31">
        <f>VLOOKUP(C33,[7]estrato!A$5:C$30,3,FALSE)</f>
        <v>5</v>
      </c>
      <c r="EL33" s="31">
        <f>VLOOKUP(C33,[7]estrato!A$5:D$30,4,FALSE)</f>
        <v>34</v>
      </c>
      <c r="EM33" s="31">
        <f>VLOOKUP(C33,[7]estrato!A$5:E$30,5,FALSE)</f>
        <v>4</v>
      </c>
      <c r="EN33" s="27">
        <f>VLOOKUP(C33,[7]estrato!A$5:F$30,6,FALSE)</f>
        <v>0</v>
      </c>
      <c r="EO33" s="29">
        <f>VLOOKUP(C33,[7]estrato!A$5:G$30,7,)</f>
        <v>0</v>
      </c>
      <c r="EP33" s="26">
        <f>VLOOKUP(C33,[8]genero!A$5:C$33,3,)</f>
        <v>15</v>
      </c>
      <c r="EQ33" s="27">
        <f>VLOOKUP(C33,[8]genero!A$5:D$33,4,)</f>
        <v>0</v>
      </c>
      <c r="ER33" s="27">
        <f t="shared" si="15"/>
        <v>15</v>
      </c>
      <c r="ES33" s="27">
        <v>0</v>
      </c>
      <c r="ET33" s="27">
        <v>0</v>
      </c>
      <c r="EU33" s="27">
        <v>0</v>
      </c>
      <c r="EV33" s="27">
        <v>6</v>
      </c>
      <c r="EW33" s="27">
        <v>5</v>
      </c>
      <c r="EX33" s="27">
        <v>1</v>
      </c>
      <c r="EY33" s="27">
        <v>3</v>
      </c>
      <c r="EZ33" s="27">
        <v>0</v>
      </c>
      <c r="FA33" s="27">
        <f t="shared" si="10"/>
        <v>15</v>
      </c>
      <c r="FB33" s="27">
        <f>VLOOKUP(C33,[8]comunidades!A$5:D$33,4,)</f>
        <v>0</v>
      </c>
      <c r="FC33" s="27">
        <f>VLOOKUP(C33,[8]comunidades!A$5:E$33,5,)</f>
        <v>0</v>
      </c>
      <c r="FD33" s="27">
        <f>VLOOKUP(C33,[8]comunidades!A$5:F$33,6,)</f>
        <v>0</v>
      </c>
      <c r="FE33" s="27">
        <f>VLOOKUP(C33,[8]estrato!A$5:C$33,3,)</f>
        <v>1</v>
      </c>
      <c r="FF33" s="27">
        <f>VLOOKUP(C33,[8]estrato!A$5:D$33,4,)</f>
        <v>13</v>
      </c>
      <c r="FG33" s="27">
        <f>VLOOKUP(C33,[8]estrato!A$5:E$33,5,)</f>
        <v>1</v>
      </c>
      <c r="FH33" s="27">
        <f>VLOOKUP(C33,[8]estrato!A$5:F$33,6,)</f>
        <v>0</v>
      </c>
      <c r="FI33" s="29">
        <v>0</v>
      </c>
    </row>
    <row r="34" spans="2:165" x14ac:dyDescent="0.25">
      <c r="B34" s="72"/>
      <c r="C34" s="24">
        <v>105345</v>
      </c>
      <c r="D34" s="34" t="s">
        <v>62</v>
      </c>
      <c r="E34" s="62"/>
      <c r="F34" s="26">
        <v>0</v>
      </c>
      <c r="G34" s="27">
        <v>0</v>
      </c>
      <c r="H34" s="27">
        <f t="shared" si="17"/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8">
        <f t="shared" si="16"/>
        <v>0</v>
      </c>
      <c r="R34" s="26">
        <v>0</v>
      </c>
      <c r="S34" s="27">
        <v>0</v>
      </c>
      <c r="T34" s="29">
        <v>0</v>
      </c>
      <c r="U34" s="26">
        <v>0</v>
      </c>
      <c r="V34" s="27">
        <v>0</v>
      </c>
      <c r="W34" s="27">
        <v>0</v>
      </c>
      <c r="X34" s="27">
        <v>0</v>
      </c>
      <c r="Y34" s="29">
        <v>0</v>
      </c>
      <c r="Z34" s="26">
        <v>0</v>
      </c>
      <c r="AA34" s="27">
        <v>0</v>
      </c>
      <c r="AB34" s="27">
        <f t="shared" si="11"/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9">
        <f t="shared" si="2"/>
        <v>0</v>
      </c>
      <c r="AL34" s="26">
        <v>0</v>
      </c>
      <c r="AM34" s="27">
        <v>0</v>
      </c>
      <c r="AN34" s="29">
        <v>0</v>
      </c>
      <c r="AO34" s="30">
        <v>0</v>
      </c>
      <c r="AP34" s="31">
        <v>0</v>
      </c>
      <c r="AQ34" s="31">
        <v>0</v>
      </c>
      <c r="AR34" s="27">
        <v>0</v>
      </c>
      <c r="AS34" s="29">
        <v>0</v>
      </c>
      <c r="AT34" s="32">
        <v>0</v>
      </c>
      <c r="AU34" s="27">
        <v>0</v>
      </c>
      <c r="AV34" s="27">
        <f t="shared" si="3"/>
        <v>0</v>
      </c>
      <c r="AW34" s="27">
        <v>0</v>
      </c>
      <c r="AX34" s="27">
        <v>0</v>
      </c>
      <c r="AY34" s="27">
        <v>0</v>
      </c>
      <c r="AZ34" s="27">
        <v>0</v>
      </c>
      <c r="BA34" s="27">
        <v>0</v>
      </c>
      <c r="BB34" s="27">
        <v>0</v>
      </c>
      <c r="BC34" s="27">
        <v>0</v>
      </c>
      <c r="BD34" s="27">
        <v>0</v>
      </c>
      <c r="BE34" s="27">
        <f t="shared" si="12"/>
        <v>0</v>
      </c>
      <c r="BF34" s="27">
        <v>0</v>
      </c>
      <c r="BG34" s="27">
        <v>0</v>
      </c>
      <c r="BH34" s="27">
        <v>0</v>
      </c>
      <c r="BI34" s="31">
        <v>0</v>
      </c>
      <c r="BJ34" s="31">
        <v>0</v>
      </c>
      <c r="BK34" s="31">
        <v>0</v>
      </c>
      <c r="BL34" s="27">
        <v>0</v>
      </c>
      <c r="BM34" s="28">
        <v>0</v>
      </c>
      <c r="BN34" s="26">
        <v>0</v>
      </c>
      <c r="BO34" s="27">
        <v>0</v>
      </c>
      <c r="BP34" s="27">
        <f t="shared" si="4"/>
        <v>0</v>
      </c>
      <c r="BQ34" s="27">
        <v>0</v>
      </c>
      <c r="BR34" s="27">
        <v>0</v>
      </c>
      <c r="BS34" s="27">
        <v>0</v>
      </c>
      <c r="BT34" s="27">
        <v>0</v>
      </c>
      <c r="BU34" s="27">
        <v>0</v>
      </c>
      <c r="BV34" s="27">
        <v>0</v>
      </c>
      <c r="BW34" s="27">
        <v>0</v>
      </c>
      <c r="BX34" s="27">
        <v>0</v>
      </c>
      <c r="BY34" s="27">
        <f t="shared" si="13"/>
        <v>0</v>
      </c>
      <c r="BZ34" s="27">
        <v>0</v>
      </c>
      <c r="CA34" s="27">
        <v>0</v>
      </c>
      <c r="CB34" s="27">
        <v>0</v>
      </c>
      <c r="CC34" s="27">
        <v>0</v>
      </c>
      <c r="CD34" s="27">
        <v>0</v>
      </c>
      <c r="CE34" s="27">
        <v>0</v>
      </c>
      <c r="CF34" s="27">
        <v>0</v>
      </c>
      <c r="CG34" s="29">
        <v>0</v>
      </c>
      <c r="CH34" s="26">
        <v>0</v>
      </c>
      <c r="CI34" s="27">
        <v>0</v>
      </c>
      <c r="CJ34" s="27">
        <v>0</v>
      </c>
      <c r="CK34" s="27">
        <v>0</v>
      </c>
      <c r="CL34" s="27">
        <v>0</v>
      </c>
      <c r="CM34" s="27">
        <v>0</v>
      </c>
      <c r="CN34" s="27">
        <v>0</v>
      </c>
      <c r="CO34" s="27">
        <v>0</v>
      </c>
      <c r="CP34" s="27">
        <v>0</v>
      </c>
      <c r="CQ34" s="27">
        <v>0</v>
      </c>
      <c r="CR34" s="27">
        <v>0</v>
      </c>
      <c r="CS34" s="27">
        <f t="shared" si="5"/>
        <v>0</v>
      </c>
      <c r="CT34" s="27">
        <v>0</v>
      </c>
      <c r="CU34" s="27">
        <v>0</v>
      </c>
      <c r="CV34" s="27">
        <v>0</v>
      </c>
      <c r="CW34" s="27">
        <v>0</v>
      </c>
      <c r="CX34" s="27">
        <v>0</v>
      </c>
      <c r="CY34" s="27">
        <v>0</v>
      </c>
      <c r="CZ34" s="27">
        <v>0</v>
      </c>
      <c r="DA34" s="29">
        <v>0</v>
      </c>
      <c r="DB34" s="26">
        <v>0</v>
      </c>
      <c r="DC34" s="27">
        <v>0</v>
      </c>
      <c r="DD34" s="27">
        <v>0</v>
      </c>
      <c r="DE34" s="27">
        <v>0</v>
      </c>
      <c r="DF34" s="27">
        <v>0</v>
      </c>
      <c r="DG34" s="27">
        <v>0</v>
      </c>
      <c r="DH34" s="27">
        <v>0</v>
      </c>
      <c r="DI34" s="27">
        <v>0</v>
      </c>
      <c r="DJ34" s="27">
        <v>0</v>
      </c>
      <c r="DK34" s="27">
        <v>0</v>
      </c>
      <c r="DL34" s="27">
        <v>0</v>
      </c>
      <c r="DM34" s="33">
        <f t="shared" si="7"/>
        <v>0</v>
      </c>
      <c r="DN34" s="27">
        <v>0</v>
      </c>
      <c r="DO34" s="27">
        <v>0</v>
      </c>
      <c r="DP34" s="27">
        <v>0</v>
      </c>
      <c r="DQ34" s="27">
        <v>0</v>
      </c>
      <c r="DR34" s="27">
        <v>0</v>
      </c>
      <c r="DS34" s="27">
        <v>0</v>
      </c>
      <c r="DT34" s="27">
        <v>0</v>
      </c>
      <c r="DU34" s="29">
        <v>0</v>
      </c>
      <c r="DV34" s="26">
        <v>0</v>
      </c>
      <c r="DW34" s="27">
        <v>0</v>
      </c>
      <c r="DX34" s="27">
        <v>0</v>
      </c>
      <c r="DY34" s="27">
        <v>0</v>
      </c>
      <c r="DZ34" s="27">
        <v>0</v>
      </c>
      <c r="EA34" s="27">
        <v>0</v>
      </c>
      <c r="EB34" s="27">
        <v>0</v>
      </c>
      <c r="EC34" s="27">
        <v>0</v>
      </c>
      <c r="ED34" s="27">
        <v>0</v>
      </c>
      <c r="EE34" s="27">
        <v>0</v>
      </c>
      <c r="EF34" s="27">
        <v>0</v>
      </c>
      <c r="EG34" s="27">
        <f t="shared" si="9"/>
        <v>0</v>
      </c>
      <c r="EH34" s="27">
        <v>0</v>
      </c>
      <c r="EI34" s="27">
        <v>0</v>
      </c>
      <c r="EJ34" s="27">
        <v>0</v>
      </c>
      <c r="EK34" s="31">
        <v>0</v>
      </c>
      <c r="EL34" s="31">
        <v>0</v>
      </c>
      <c r="EM34" s="31">
        <v>0</v>
      </c>
      <c r="EN34" s="27">
        <v>0</v>
      </c>
      <c r="EO34" s="29">
        <v>0</v>
      </c>
      <c r="EP34" s="26">
        <v>0</v>
      </c>
      <c r="EQ34" s="27">
        <v>0</v>
      </c>
      <c r="ER34" s="27">
        <v>0</v>
      </c>
      <c r="ES34" s="27">
        <v>0</v>
      </c>
      <c r="ET34" s="27">
        <v>0</v>
      </c>
      <c r="EU34" s="27">
        <v>0</v>
      </c>
      <c r="EV34" s="27">
        <v>0</v>
      </c>
      <c r="EW34" s="27">
        <v>0</v>
      </c>
      <c r="EX34" s="27">
        <v>0</v>
      </c>
      <c r="EY34" s="27">
        <v>0</v>
      </c>
      <c r="EZ34" s="27">
        <v>0</v>
      </c>
      <c r="FA34" s="27">
        <f t="shared" si="10"/>
        <v>0</v>
      </c>
      <c r="FB34" s="27">
        <v>0</v>
      </c>
      <c r="FC34" s="27">
        <v>0</v>
      </c>
      <c r="FD34" s="27">
        <v>0</v>
      </c>
      <c r="FE34" s="27">
        <v>0</v>
      </c>
      <c r="FF34" s="27">
        <v>0</v>
      </c>
      <c r="FG34" s="27">
        <v>0</v>
      </c>
      <c r="FH34" s="27">
        <v>0</v>
      </c>
      <c r="FI34" s="29">
        <v>0</v>
      </c>
    </row>
    <row r="35" spans="2:165" ht="26.25" x14ac:dyDescent="0.25">
      <c r="B35" s="72"/>
      <c r="C35" s="24">
        <v>105354</v>
      </c>
      <c r="D35" s="34" t="s">
        <v>63</v>
      </c>
      <c r="E35" s="62"/>
      <c r="F35" s="26">
        <v>0</v>
      </c>
      <c r="G35" s="27">
        <v>0</v>
      </c>
      <c r="H35" s="27">
        <f t="shared" si="17"/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8">
        <f t="shared" si="16"/>
        <v>0</v>
      </c>
      <c r="R35" s="26">
        <v>0</v>
      </c>
      <c r="S35" s="27">
        <v>0</v>
      </c>
      <c r="T35" s="29">
        <v>0</v>
      </c>
      <c r="U35" s="26">
        <v>0</v>
      </c>
      <c r="V35" s="27">
        <v>0</v>
      </c>
      <c r="W35" s="27">
        <v>0</v>
      </c>
      <c r="X35" s="27">
        <v>0</v>
      </c>
      <c r="Y35" s="29">
        <v>0</v>
      </c>
      <c r="Z35" s="26">
        <v>0</v>
      </c>
      <c r="AA35" s="27">
        <v>0</v>
      </c>
      <c r="AB35" s="27">
        <f t="shared" si="11"/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9">
        <f t="shared" si="2"/>
        <v>0</v>
      </c>
      <c r="AL35" s="26">
        <v>0</v>
      </c>
      <c r="AM35" s="27">
        <v>0</v>
      </c>
      <c r="AN35" s="29">
        <v>0</v>
      </c>
      <c r="AO35" s="30">
        <v>0</v>
      </c>
      <c r="AP35" s="31">
        <v>0</v>
      </c>
      <c r="AQ35" s="31">
        <v>0</v>
      </c>
      <c r="AR35" s="27">
        <v>0</v>
      </c>
      <c r="AS35" s="29">
        <v>0</v>
      </c>
      <c r="AT35" s="32">
        <v>0</v>
      </c>
      <c r="AU35" s="27">
        <v>0</v>
      </c>
      <c r="AV35" s="27">
        <f t="shared" si="3"/>
        <v>0</v>
      </c>
      <c r="AW35" s="27">
        <v>0</v>
      </c>
      <c r="AX35" s="27">
        <v>0</v>
      </c>
      <c r="AY35" s="27">
        <v>0</v>
      </c>
      <c r="AZ35" s="27">
        <v>0</v>
      </c>
      <c r="BA35" s="27">
        <v>0</v>
      </c>
      <c r="BB35" s="27">
        <v>0</v>
      </c>
      <c r="BC35" s="27">
        <v>0</v>
      </c>
      <c r="BD35" s="27">
        <v>0</v>
      </c>
      <c r="BE35" s="27">
        <f t="shared" si="12"/>
        <v>0</v>
      </c>
      <c r="BF35" s="27">
        <v>0</v>
      </c>
      <c r="BG35" s="27">
        <v>0</v>
      </c>
      <c r="BH35" s="27">
        <v>0</v>
      </c>
      <c r="BI35" s="31">
        <v>0</v>
      </c>
      <c r="BJ35" s="31">
        <v>0</v>
      </c>
      <c r="BK35" s="31">
        <v>0</v>
      </c>
      <c r="BL35" s="27">
        <v>0</v>
      </c>
      <c r="BM35" s="28">
        <v>0</v>
      </c>
      <c r="BN35" s="26">
        <v>0</v>
      </c>
      <c r="BO35" s="27">
        <v>0</v>
      </c>
      <c r="BP35" s="27">
        <f t="shared" si="4"/>
        <v>0</v>
      </c>
      <c r="BQ35" s="27">
        <v>0</v>
      </c>
      <c r="BR35" s="27">
        <v>0</v>
      </c>
      <c r="BS35" s="27">
        <v>0</v>
      </c>
      <c r="BT35" s="27">
        <v>0</v>
      </c>
      <c r="BU35" s="27">
        <v>0</v>
      </c>
      <c r="BV35" s="27">
        <v>0</v>
      </c>
      <c r="BW35" s="27">
        <v>0</v>
      </c>
      <c r="BX35" s="27">
        <v>0</v>
      </c>
      <c r="BY35" s="27">
        <f t="shared" si="13"/>
        <v>0</v>
      </c>
      <c r="BZ35" s="27">
        <v>0</v>
      </c>
      <c r="CA35" s="27">
        <v>0</v>
      </c>
      <c r="CB35" s="27">
        <v>0</v>
      </c>
      <c r="CC35" s="27">
        <v>0</v>
      </c>
      <c r="CD35" s="27">
        <v>0</v>
      </c>
      <c r="CE35" s="27">
        <v>0</v>
      </c>
      <c r="CF35" s="27">
        <v>0</v>
      </c>
      <c r="CG35" s="29">
        <v>0</v>
      </c>
      <c r="CH35" s="26">
        <v>0</v>
      </c>
      <c r="CI35" s="27">
        <v>0</v>
      </c>
      <c r="CJ35" s="27">
        <v>0</v>
      </c>
      <c r="CK35" s="27">
        <v>0</v>
      </c>
      <c r="CL35" s="27">
        <v>0</v>
      </c>
      <c r="CM35" s="27">
        <v>0</v>
      </c>
      <c r="CN35" s="27">
        <v>0</v>
      </c>
      <c r="CO35" s="27">
        <v>0</v>
      </c>
      <c r="CP35" s="27">
        <v>0</v>
      </c>
      <c r="CQ35" s="27">
        <v>0</v>
      </c>
      <c r="CR35" s="27">
        <v>0</v>
      </c>
      <c r="CS35" s="27">
        <f t="shared" si="5"/>
        <v>0</v>
      </c>
      <c r="CT35" s="27">
        <v>0</v>
      </c>
      <c r="CU35" s="27">
        <v>0</v>
      </c>
      <c r="CV35" s="27">
        <v>0</v>
      </c>
      <c r="CW35" s="27">
        <v>0</v>
      </c>
      <c r="CX35" s="27">
        <v>0</v>
      </c>
      <c r="CY35" s="27">
        <v>0</v>
      </c>
      <c r="CZ35" s="27">
        <v>0</v>
      </c>
      <c r="DA35" s="29">
        <v>0</v>
      </c>
      <c r="DB35" s="26">
        <v>0</v>
      </c>
      <c r="DC35" s="27">
        <v>0</v>
      </c>
      <c r="DD35" s="27">
        <v>0</v>
      </c>
      <c r="DE35" s="27">
        <v>0</v>
      </c>
      <c r="DF35" s="27">
        <v>0</v>
      </c>
      <c r="DG35" s="27">
        <v>0</v>
      </c>
      <c r="DH35" s="27">
        <v>0</v>
      </c>
      <c r="DI35" s="27">
        <v>0</v>
      </c>
      <c r="DJ35" s="27">
        <v>0</v>
      </c>
      <c r="DK35" s="27">
        <v>0</v>
      </c>
      <c r="DL35" s="27">
        <v>0</v>
      </c>
      <c r="DM35" s="33">
        <f t="shared" si="7"/>
        <v>0</v>
      </c>
      <c r="DN35" s="27">
        <v>0</v>
      </c>
      <c r="DO35" s="27">
        <v>0</v>
      </c>
      <c r="DP35" s="27">
        <v>0</v>
      </c>
      <c r="DQ35" s="27">
        <v>0</v>
      </c>
      <c r="DR35" s="27">
        <v>0</v>
      </c>
      <c r="DS35" s="27">
        <v>0</v>
      </c>
      <c r="DT35" s="27">
        <v>0</v>
      </c>
      <c r="DU35" s="29">
        <v>0</v>
      </c>
      <c r="DV35" s="26">
        <v>0</v>
      </c>
      <c r="DW35" s="27">
        <v>0</v>
      </c>
      <c r="DX35" s="27">
        <v>0</v>
      </c>
      <c r="DY35" s="27">
        <v>0</v>
      </c>
      <c r="DZ35" s="27">
        <v>0</v>
      </c>
      <c r="EA35" s="27">
        <v>0</v>
      </c>
      <c r="EB35" s="27">
        <v>0</v>
      </c>
      <c r="EC35" s="27">
        <v>0</v>
      </c>
      <c r="ED35" s="27">
        <v>0</v>
      </c>
      <c r="EE35" s="27">
        <v>0</v>
      </c>
      <c r="EF35" s="27">
        <v>0</v>
      </c>
      <c r="EG35" s="27">
        <f t="shared" si="9"/>
        <v>0</v>
      </c>
      <c r="EH35" s="27">
        <v>0</v>
      </c>
      <c r="EI35" s="27">
        <v>0</v>
      </c>
      <c r="EJ35" s="27">
        <v>0</v>
      </c>
      <c r="EK35" s="31">
        <v>0</v>
      </c>
      <c r="EL35" s="31">
        <v>0</v>
      </c>
      <c r="EM35" s="31">
        <v>0</v>
      </c>
      <c r="EN35" s="27">
        <v>0</v>
      </c>
      <c r="EO35" s="29">
        <v>0</v>
      </c>
      <c r="EP35" s="26">
        <v>0</v>
      </c>
      <c r="EQ35" s="27">
        <v>0</v>
      </c>
      <c r="ER35" s="27">
        <v>0</v>
      </c>
      <c r="ES35" s="27">
        <v>0</v>
      </c>
      <c r="ET35" s="27">
        <v>0</v>
      </c>
      <c r="EU35" s="27">
        <v>0</v>
      </c>
      <c r="EV35" s="27">
        <v>0</v>
      </c>
      <c r="EW35" s="27">
        <v>0</v>
      </c>
      <c r="EX35" s="27">
        <v>0</v>
      </c>
      <c r="EY35" s="27">
        <v>0</v>
      </c>
      <c r="EZ35" s="27">
        <v>0</v>
      </c>
      <c r="FA35" s="27">
        <f t="shared" si="10"/>
        <v>0</v>
      </c>
      <c r="FB35" s="27">
        <v>0</v>
      </c>
      <c r="FC35" s="27">
        <v>0</v>
      </c>
      <c r="FD35" s="27">
        <v>0</v>
      </c>
      <c r="FE35" s="27">
        <v>0</v>
      </c>
      <c r="FF35" s="27">
        <v>0</v>
      </c>
      <c r="FG35" s="27">
        <v>0</v>
      </c>
      <c r="FH35" s="27">
        <v>0</v>
      </c>
      <c r="FI35" s="29">
        <v>0</v>
      </c>
    </row>
    <row r="36" spans="2:165" x14ac:dyDescent="0.25">
      <c r="B36" s="72"/>
      <c r="C36" s="24">
        <v>11945</v>
      </c>
      <c r="D36" s="34" t="s">
        <v>64</v>
      </c>
      <c r="E36" s="62"/>
      <c r="F36" s="26">
        <f>VLOOKUP(C36,[1]GENERO!A$5:C$27,3,)</f>
        <v>10</v>
      </c>
      <c r="G36" s="27">
        <f>VLOOKUP(C36,[1]GENERO!A$5:D$27,4,)</f>
        <v>5</v>
      </c>
      <c r="H36" s="27">
        <f t="shared" si="17"/>
        <v>15</v>
      </c>
      <c r="I36" s="27">
        <v>0</v>
      </c>
      <c r="J36" s="27">
        <v>0</v>
      </c>
      <c r="K36" s="27">
        <v>1</v>
      </c>
      <c r="L36" s="27">
        <v>7</v>
      </c>
      <c r="M36" s="27">
        <v>5</v>
      </c>
      <c r="N36" s="27">
        <v>1</v>
      </c>
      <c r="O36" s="27">
        <v>1</v>
      </c>
      <c r="P36" s="27">
        <v>0</v>
      </c>
      <c r="Q36" s="28">
        <f t="shared" si="16"/>
        <v>15</v>
      </c>
      <c r="R36" s="26">
        <v>0</v>
      </c>
      <c r="S36" s="27">
        <v>0</v>
      </c>
      <c r="T36" s="29">
        <v>0</v>
      </c>
      <c r="U36" s="26">
        <f>VLOOKUP(C36,[1]ESTRATO!A$5:C$27,3,)</f>
        <v>0</v>
      </c>
      <c r="V36" s="27">
        <f>VLOOKUP(C36,[1]ESTRATO!A$5:D$27,4,FALSE)</f>
        <v>15</v>
      </c>
      <c r="W36" s="27">
        <f>VLOOKUP(C36,[1]ESTRATO!A$5:E$27,5,FALSE)</f>
        <v>0</v>
      </c>
      <c r="X36" s="27">
        <f>VLOOKUP(C36,[1]ESTRATO!A$5:F$27,6,FALSE)</f>
        <v>0</v>
      </c>
      <c r="Y36" s="29">
        <v>0</v>
      </c>
      <c r="Z36" s="26">
        <f>VLOOKUP(C36,[2]GENERO!A$5:C$27,3,)</f>
        <v>11</v>
      </c>
      <c r="AA36" s="27">
        <f>VLOOKUP(C36,[2]GENERO!A$5:D$27,4,)</f>
        <v>9</v>
      </c>
      <c r="AB36" s="27">
        <f t="shared" si="11"/>
        <v>20</v>
      </c>
      <c r="AC36" s="27">
        <v>0</v>
      </c>
      <c r="AD36" s="27">
        <v>0</v>
      </c>
      <c r="AE36" s="27">
        <v>0</v>
      </c>
      <c r="AF36" s="27">
        <v>12</v>
      </c>
      <c r="AG36" s="27">
        <v>4</v>
      </c>
      <c r="AH36" s="27">
        <v>2</v>
      </c>
      <c r="AI36" s="27">
        <v>2</v>
      </c>
      <c r="AJ36" s="27">
        <v>0</v>
      </c>
      <c r="AK36" s="29">
        <f t="shared" si="2"/>
        <v>20</v>
      </c>
      <c r="AL36" s="26">
        <v>0</v>
      </c>
      <c r="AM36" s="27">
        <v>0</v>
      </c>
      <c r="AN36" s="29">
        <v>0</v>
      </c>
      <c r="AO36" s="30">
        <f>VLOOKUP(C36,[2]ESTRATO!A$5:C$27,3,FALSE)</f>
        <v>3</v>
      </c>
      <c r="AP36" s="31">
        <f>VLOOKUP(C36,[2]ESTRATO!A$5:D$27,4,FALSE)</f>
        <v>12</v>
      </c>
      <c r="AQ36" s="31">
        <f>VLOOKUP(C36,[2]ESTRATO!A$5:E$27,5,FALSE)</f>
        <v>5</v>
      </c>
      <c r="AR36" s="27">
        <f>VLOOKUP(C36,[2]ESTRATO!A$5:F$27,6,FALSE)</f>
        <v>0</v>
      </c>
      <c r="AS36" s="29">
        <f>VLOOKUP(C36,[2]ESTRATO!A$5:G$27,7,FALSE)</f>
        <v>0</v>
      </c>
      <c r="AT36" s="32">
        <f>VLOOKUP(C36,[3]GENERO!A$5:D$26,4,FALSE)</f>
        <v>4</v>
      </c>
      <c r="AU36" s="27">
        <f>VLOOKUP(C36,[3]GENERO!A$5:C$26,3,FALSE)</f>
        <v>1</v>
      </c>
      <c r="AV36" s="27">
        <f t="shared" si="3"/>
        <v>5</v>
      </c>
      <c r="AW36" s="27">
        <v>0</v>
      </c>
      <c r="AX36" s="27">
        <v>0</v>
      </c>
      <c r="AY36" s="27">
        <v>0</v>
      </c>
      <c r="AZ36" s="27">
        <v>5</v>
      </c>
      <c r="BA36" s="27">
        <v>0</v>
      </c>
      <c r="BB36" s="27">
        <v>0</v>
      </c>
      <c r="BC36" s="27">
        <v>0</v>
      </c>
      <c r="BD36" s="27">
        <v>0</v>
      </c>
      <c r="BE36" s="27">
        <f t="shared" si="12"/>
        <v>5</v>
      </c>
      <c r="BF36" s="27">
        <v>0</v>
      </c>
      <c r="BG36" s="27">
        <v>0</v>
      </c>
      <c r="BH36" s="27">
        <v>0</v>
      </c>
      <c r="BI36" s="31">
        <f>VLOOKUP(C36,[3]ESTRATO!A$5:C$26,3,FALSE)</f>
        <v>2</v>
      </c>
      <c r="BJ36" s="31">
        <f>VLOOKUP(C36,[3]ESTRATO!A$5:D$26,4,FALSE)</f>
        <v>3</v>
      </c>
      <c r="BK36" s="31">
        <f>VLOOKUP(C36,[3]ESTRATO!A$5:E$26,5,FALSE)</f>
        <v>0</v>
      </c>
      <c r="BL36" s="27">
        <f>VLOOKUP(C36,[3]ESTRATO!A$5:F$26,6,FALSE)</f>
        <v>0</v>
      </c>
      <c r="BM36" s="28">
        <f>VLOOKUP(C36,[3]ESTRATO!A$5:G$26,7,FALSE)</f>
        <v>0</v>
      </c>
      <c r="BN36" s="26">
        <f>VLOOKUP(C36,[4]genero!A$5:C$28,3,FALSE)</f>
        <v>16</v>
      </c>
      <c r="BO36" s="27">
        <f>VLOOKUP(C36,[4]genero!A$5:D$27,4,FALSE)</f>
        <v>13</v>
      </c>
      <c r="BP36" s="27">
        <f t="shared" si="4"/>
        <v>29</v>
      </c>
      <c r="BQ36" s="27">
        <v>0</v>
      </c>
      <c r="BR36" s="27">
        <v>0</v>
      </c>
      <c r="BS36" s="27">
        <v>0</v>
      </c>
      <c r="BT36" s="27">
        <v>16</v>
      </c>
      <c r="BU36" s="27">
        <v>12</v>
      </c>
      <c r="BV36" s="27">
        <v>1</v>
      </c>
      <c r="BW36" s="27">
        <v>0</v>
      </c>
      <c r="BX36" s="27">
        <v>0</v>
      </c>
      <c r="BY36" s="27">
        <f t="shared" si="13"/>
        <v>29</v>
      </c>
      <c r="BZ36" s="27">
        <v>0</v>
      </c>
      <c r="CA36" s="27">
        <v>0</v>
      </c>
      <c r="CB36" s="27">
        <v>0</v>
      </c>
      <c r="CC36" s="27">
        <f>VLOOKUP(C36,[4]genero!A$5:C$28,3,FALSE)</f>
        <v>16</v>
      </c>
      <c r="CD36" s="27">
        <f>VLOOKUP(C36,[4]genero!A$5:D$28,4,FALSE)</f>
        <v>13</v>
      </c>
      <c r="CE36" s="27">
        <f>VLOOKUP(C36,[4]genero!A$5:E$28,5,FALSE)</f>
        <v>0</v>
      </c>
      <c r="CF36" s="27">
        <f>VLOOKUP(C36,[4]genero!A$5:F$28,6,FALSE)</f>
        <v>29</v>
      </c>
      <c r="CG36" s="29">
        <v>0</v>
      </c>
      <c r="CH36" s="26">
        <f>VLOOKUP(C36,[5]genero!A$5:C$29,3,FALSE)</f>
        <v>13</v>
      </c>
      <c r="CI36" s="27">
        <f>VLOOKUP(C36,[5]genero!A$5:D$29,4,FALSE)</f>
        <v>9</v>
      </c>
      <c r="CJ36" s="27">
        <f t="shared" si="14"/>
        <v>22</v>
      </c>
      <c r="CK36" s="27">
        <v>0</v>
      </c>
      <c r="CL36" s="27">
        <v>0</v>
      </c>
      <c r="CM36" s="27">
        <v>1</v>
      </c>
      <c r="CN36" s="27">
        <v>16</v>
      </c>
      <c r="CO36" s="27">
        <v>4</v>
      </c>
      <c r="CP36" s="27">
        <v>1</v>
      </c>
      <c r="CQ36" s="27">
        <v>0</v>
      </c>
      <c r="CR36" s="27">
        <v>0</v>
      </c>
      <c r="CS36" s="27">
        <f t="shared" si="5"/>
        <v>22</v>
      </c>
      <c r="CT36" s="27">
        <v>2</v>
      </c>
      <c r="CU36" s="27">
        <v>0</v>
      </c>
      <c r="CV36" s="27">
        <v>0</v>
      </c>
      <c r="CW36" s="27">
        <f>VLOOKUP(C36,[5]estrato!A$5:C$29,3,FALSE)</f>
        <v>9</v>
      </c>
      <c r="CX36" s="27">
        <f>VLOOKUP(C36,[5]estrato!A$5:D$29,4,FALSE)</f>
        <v>11</v>
      </c>
      <c r="CY36" s="27">
        <f>VLOOKUP(C36,[5]estrato!A$5:E$29,5,FALSE)</f>
        <v>2</v>
      </c>
      <c r="CZ36" s="27">
        <f>VLOOKUP(C36,[5]estrato!A$5:F$29,6,FALSE)</f>
        <v>0</v>
      </c>
      <c r="DA36" s="29">
        <v>0</v>
      </c>
      <c r="DB36" s="26">
        <f>VLOOKUP(C36,[6]genero!A$5:C$28,3,FALSE)</f>
        <v>15</v>
      </c>
      <c r="DC36" s="27">
        <f>VLOOKUP(C36,[6]genero!A$5:D$28,4,FALSE)</f>
        <v>10</v>
      </c>
      <c r="DD36" s="27">
        <f t="shared" si="6"/>
        <v>25</v>
      </c>
      <c r="DE36" s="27">
        <v>0</v>
      </c>
      <c r="DF36" s="27">
        <v>0</v>
      </c>
      <c r="DG36" s="27">
        <v>3</v>
      </c>
      <c r="DH36" s="27">
        <v>21</v>
      </c>
      <c r="DI36" s="27">
        <v>1</v>
      </c>
      <c r="DJ36" s="27">
        <v>0</v>
      </c>
      <c r="DK36" s="27">
        <v>0</v>
      </c>
      <c r="DL36" s="27">
        <v>0</v>
      </c>
      <c r="DM36" s="33">
        <f t="shared" si="7"/>
        <v>25</v>
      </c>
      <c r="DN36" s="27">
        <f>VLOOKUP(C36,[6]comunidad!A$5:D$28,4,FALSE)</f>
        <v>1</v>
      </c>
      <c r="DO36" s="27">
        <f>VLOOKUP(C36,[6]comunidad!A$5:E$28,5,FALSE)</f>
        <v>0</v>
      </c>
      <c r="DP36" s="27">
        <v>0</v>
      </c>
      <c r="DQ36" s="27">
        <f>VLOOKUP(C36,[6]estrato!A$5:C$28,3,FALSE)</f>
        <v>12</v>
      </c>
      <c r="DR36" s="27">
        <f>VLOOKUP(C36,[6]estrato!A$5:D$28,4,FALSE)</f>
        <v>6</v>
      </c>
      <c r="DS36" s="27">
        <f>VLOOKUP(C36,[6]estrato!A$5:E$28,5,FALSE)</f>
        <v>7</v>
      </c>
      <c r="DT36" s="27">
        <f>VLOOKUP(C36,[6]estrato!A$5:F$28,6,FALSE)</f>
        <v>0</v>
      </c>
      <c r="DU36" s="29">
        <f>VLOOKUP(C36,[6]estrato!A$5:G$28,7,FALSE)</f>
        <v>0</v>
      </c>
      <c r="DV36" s="26">
        <f>VLOOKUP(C36,[7]genero!A$5:C$30,3,FALSE)</f>
        <v>22</v>
      </c>
      <c r="DW36" s="27">
        <f>VLOOKUP(C36,[7]genero!A$5:D$30,4,FALSE)</f>
        <v>12</v>
      </c>
      <c r="DX36" s="27">
        <f t="shared" si="8"/>
        <v>34</v>
      </c>
      <c r="DY36" s="27">
        <v>0</v>
      </c>
      <c r="DZ36" s="27">
        <v>0</v>
      </c>
      <c r="EA36" s="27">
        <v>0</v>
      </c>
      <c r="EB36" s="27">
        <v>25</v>
      </c>
      <c r="EC36" s="27">
        <v>5</v>
      </c>
      <c r="ED36" s="27">
        <v>3</v>
      </c>
      <c r="EE36" s="27">
        <v>0</v>
      </c>
      <c r="EF36" s="27">
        <v>1</v>
      </c>
      <c r="EG36" s="27">
        <f t="shared" si="9"/>
        <v>34</v>
      </c>
      <c r="EH36" s="27">
        <f>VLOOKUP(C36,[7]poblacion!A$5:D$30,4,)</f>
        <v>1</v>
      </c>
      <c r="EI36" s="27">
        <v>0</v>
      </c>
      <c r="EJ36" s="27">
        <f>VLOOKUP(C36,[7]poblacion!A$5:E$30,5,)</f>
        <v>0</v>
      </c>
      <c r="EK36" s="31">
        <f>VLOOKUP(C36,[7]estrato!A$5:C$30,3,FALSE)</f>
        <v>10</v>
      </c>
      <c r="EL36" s="31">
        <f>VLOOKUP(C36,[7]estrato!A$5:D$30,4,FALSE)</f>
        <v>16</v>
      </c>
      <c r="EM36" s="31">
        <f>VLOOKUP(C36,[7]estrato!A$5:E$30,5,FALSE)</f>
        <v>8</v>
      </c>
      <c r="EN36" s="27">
        <f>VLOOKUP(C36,[7]estrato!A$5:F$30,6,FALSE)</f>
        <v>0</v>
      </c>
      <c r="EO36" s="29">
        <f>VLOOKUP(C36,[7]estrato!A$5:G$30,7,)</f>
        <v>0</v>
      </c>
      <c r="EP36" s="26">
        <f>VLOOKUP(C36,[8]genero!A$5:C$33,3,)</f>
        <v>10</v>
      </c>
      <c r="EQ36" s="27">
        <f>VLOOKUP(C36,[8]genero!A$5:D$33,4,)</f>
        <v>7</v>
      </c>
      <c r="ER36" s="27">
        <f t="shared" si="15"/>
        <v>17</v>
      </c>
      <c r="ES36" s="27">
        <v>0</v>
      </c>
      <c r="ET36" s="27">
        <v>0</v>
      </c>
      <c r="EU36" s="27">
        <v>2</v>
      </c>
      <c r="EV36" s="27">
        <v>14</v>
      </c>
      <c r="EW36" s="27">
        <v>0</v>
      </c>
      <c r="EX36" s="27">
        <v>1</v>
      </c>
      <c r="EY36" s="27">
        <v>0</v>
      </c>
      <c r="EZ36" s="27">
        <v>0</v>
      </c>
      <c r="FA36" s="27">
        <f t="shared" si="10"/>
        <v>17</v>
      </c>
      <c r="FB36" s="27">
        <f>VLOOKUP(C36,[8]comunidades!A$5:D$33,4,)</f>
        <v>1</v>
      </c>
      <c r="FC36" s="27">
        <f>VLOOKUP(C36,[8]comunidades!A$5:E$33,5,)</f>
        <v>0</v>
      </c>
      <c r="FD36" s="27">
        <f>VLOOKUP(C36,[8]comunidades!A$5:F$33,6,)</f>
        <v>0</v>
      </c>
      <c r="FE36" s="27">
        <f>VLOOKUP(C36,[8]estrato!A$5:C$33,3,)</f>
        <v>5</v>
      </c>
      <c r="FF36" s="27">
        <f>VLOOKUP(C36,[8]estrato!A$5:D$33,4,)</f>
        <v>10</v>
      </c>
      <c r="FG36" s="27">
        <f>VLOOKUP(C36,[8]estrato!A$5:E$33,5,)</f>
        <v>2</v>
      </c>
      <c r="FH36" s="27">
        <f>VLOOKUP(C36,[8]estrato!A$5:F$33,6,)</f>
        <v>0</v>
      </c>
      <c r="FI36" s="29">
        <v>0</v>
      </c>
    </row>
    <row r="37" spans="2:165" ht="26.25" x14ac:dyDescent="0.25">
      <c r="B37" s="72"/>
      <c r="C37" s="24">
        <v>15766</v>
      </c>
      <c r="D37" s="34" t="s">
        <v>65</v>
      </c>
      <c r="E37" s="62"/>
      <c r="F37" s="26">
        <f>VLOOKUP(C37,[1]GENERO!A$5:C$27,3,)</f>
        <v>2</v>
      </c>
      <c r="G37" s="27">
        <f>VLOOKUP(C37,[1]GENERO!A$5:D$27,4,)</f>
        <v>1</v>
      </c>
      <c r="H37" s="27">
        <f t="shared" si="17"/>
        <v>3</v>
      </c>
      <c r="I37" s="27">
        <v>0</v>
      </c>
      <c r="J37" s="27">
        <v>0</v>
      </c>
      <c r="K37" s="27">
        <v>0</v>
      </c>
      <c r="L37" s="27">
        <v>1</v>
      </c>
      <c r="M37" s="27">
        <v>0</v>
      </c>
      <c r="N37" s="27">
        <v>1</v>
      </c>
      <c r="O37" s="27">
        <v>1</v>
      </c>
      <c r="P37" s="27">
        <v>0</v>
      </c>
      <c r="Q37" s="28">
        <f>SUM(J37:P37)</f>
        <v>3</v>
      </c>
      <c r="R37" s="26">
        <v>0</v>
      </c>
      <c r="S37" s="27">
        <v>0</v>
      </c>
      <c r="T37" s="29">
        <v>0</v>
      </c>
      <c r="U37" s="26">
        <f>VLOOKUP(C37,[1]ESTRATO!A$5:C$27,3,)</f>
        <v>0</v>
      </c>
      <c r="V37" s="27">
        <f>VLOOKUP(C37,[1]ESTRATO!A$5:D$27,4,FALSE)</f>
        <v>2</v>
      </c>
      <c r="W37" s="27">
        <f>VLOOKUP(C37,[1]ESTRATO!A$5:E$27,5,FALSE)</f>
        <v>1</v>
      </c>
      <c r="X37" s="27">
        <f>VLOOKUP(C37,[1]ESTRATO!A$5:F$27,6,FALSE)</f>
        <v>0</v>
      </c>
      <c r="Y37" s="29">
        <v>0</v>
      </c>
      <c r="Z37" s="26">
        <v>0</v>
      </c>
      <c r="AA37" s="27">
        <v>0</v>
      </c>
      <c r="AB37" s="27">
        <f t="shared" si="11"/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2</v>
      </c>
      <c r="AH37" s="27">
        <v>1</v>
      </c>
      <c r="AI37" s="27">
        <v>1</v>
      </c>
      <c r="AJ37" s="27">
        <v>0</v>
      </c>
      <c r="AK37" s="29">
        <f t="shared" si="2"/>
        <v>4</v>
      </c>
      <c r="AL37" s="26">
        <v>0</v>
      </c>
      <c r="AM37" s="27">
        <v>0</v>
      </c>
      <c r="AN37" s="29">
        <v>0</v>
      </c>
      <c r="AO37" s="30">
        <v>0</v>
      </c>
      <c r="AP37" s="31">
        <v>0</v>
      </c>
      <c r="AQ37" s="31">
        <v>0</v>
      </c>
      <c r="AR37" s="27">
        <v>0</v>
      </c>
      <c r="AS37" s="29">
        <v>0</v>
      </c>
      <c r="AT37" s="32">
        <v>0</v>
      </c>
      <c r="AU37" s="27">
        <v>0</v>
      </c>
      <c r="AV37" s="27">
        <f t="shared" si="3"/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f t="shared" si="12"/>
        <v>0</v>
      </c>
      <c r="BF37" s="27">
        <v>0</v>
      </c>
      <c r="BG37" s="27">
        <v>0</v>
      </c>
      <c r="BH37" s="27">
        <v>0</v>
      </c>
      <c r="BI37" s="31">
        <v>0</v>
      </c>
      <c r="BJ37" s="31">
        <v>0</v>
      </c>
      <c r="BK37" s="31">
        <v>0</v>
      </c>
      <c r="BL37" s="27">
        <v>0</v>
      </c>
      <c r="BM37" s="28">
        <v>0</v>
      </c>
      <c r="BN37" s="26">
        <v>0</v>
      </c>
      <c r="BO37" s="27">
        <v>0</v>
      </c>
      <c r="BP37" s="27">
        <f t="shared" si="4"/>
        <v>0</v>
      </c>
      <c r="BQ37" s="27">
        <v>0</v>
      </c>
      <c r="BR37" s="27">
        <v>0</v>
      </c>
      <c r="BS37" s="27">
        <v>0</v>
      </c>
      <c r="BT37" s="27">
        <v>0</v>
      </c>
      <c r="BU37" s="27">
        <v>0</v>
      </c>
      <c r="BV37" s="27">
        <v>0</v>
      </c>
      <c r="BW37" s="27">
        <v>0</v>
      </c>
      <c r="BX37" s="27">
        <v>0</v>
      </c>
      <c r="BY37" s="27">
        <f t="shared" si="13"/>
        <v>0</v>
      </c>
      <c r="BZ37" s="27">
        <v>0</v>
      </c>
      <c r="CA37" s="27">
        <v>0</v>
      </c>
      <c r="CB37" s="27">
        <v>0</v>
      </c>
      <c r="CC37" s="27">
        <v>0</v>
      </c>
      <c r="CD37" s="27">
        <v>0</v>
      </c>
      <c r="CE37" s="27">
        <v>0</v>
      </c>
      <c r="CF37" s="27">
        <v>0</v>
      </c>
      <c r="CG37" s="29">
        <v>0</v>
      </c>
      <c r="CH37" s="26">
        <v>0</v>
      </c>
      <c r="CI37" s="27">
        <v>0</v>
      </c>
      <c r="CJ37" s="27">
        <v>0</v>
      </c>
      <c r="CK37" s="27">
        <v>0</v>
      </c>
      <c r="CL37" s="27">
        <v>0</v>
      </c>
      <c r="CM37" s="27">
        <v>0</v>
      </c>
      <c r="CN37" s="27">
        <v>0</v>
      </c>
      <c r="CO37" s="27">
        <v>0</v>
      </c>
      <c r="CP37" s="27">
        <v>0</v>
      </c>
      <c r="CQ37" s="27">
        <v>0</v>
      </c>
      <c r="CR37" s="27">
        <v>0</v>
      </c>
      <c r="CS37" s="27">
        <f t="shared" si="5"/>
        <v>0</v>
      </c>
      <c r="CT37" s="27">
        <v>0</v>
      </c>
      <c r="CU37" s="27">
        <v>0</v>
      </c>
      <c r="CV37" s="27">
        <v>0</v>
      </c>
      <c r="CW37" s="27">
        <v>0</v>
      </c>
      <c r="CX37" s="27">
        <v>0</v>
      </c>
      <c r="CY37" s="27">
        <v>0</v>
      </c>
      <c r="CZ37" s="27">
        <v>0</v>
      </c>
      <c r="DA37" s="29">
        <v>0</v>
      </c>
      <c r="DB37" s="26">
        <v>0</v>
      </c>
      <c r="DC37" s="27">
        <v>0</v>
      </c>
      <c r="DD37" s="27">
        <v>0</v>
      </c>
      <c r="DE37" s="27">
        <v>0</v>
      </c>
      <c r="DF37" s="27">
        <v>0</v>
      </c>
      <c r="DG37" s="27">
        <v>0</v>
      </c>
      <c r="DH37" s="27">
        <v>0</v>
      </c>
      <c r="DI37" s="27">
        <v>0</v>
      </c>
      <c r="DJ37" s="27">
        <v>0</v>
      </c>
      <c r="DK37" s="27">
        <v>0</v>
      </c>
      <c r="DL37" s="27">
        <v>0</v>
      </c>
      <c r="DM37" s="33">
        <f t="shared" si="7"/>
        <v>0</v>
      </c>
      <c r="DN37" s="27">
        <v>0</v>
      </c>
      <c r="DO37" s="27">
        <v>0</v>
      </c>
      <c r="DP37" s="27">
        <v>0</v>
      </c>
      <c r="DQ37" s="27">
        <v>0</v>
      </c>
      <c r="DR37" s="27">
        <v>0</v>
      </c>
      <c r="DS37" s="27">
        <v>0</v>
      </c>
      <c r="DT37" s="27">
        <v>0</v>
      </c>
      <c r="DU37" s="29">
        <v>0</v>
      </c>
      <c r="DV37" s="26">
        <v>0</v>
      </c>
      <c r="DW37" s="27">
        <v>0</v>
      </c>
      <c r="DX37" s="27">
        <v>0</v>
      </c>
      <c r="DY37" s="27">
        <v>0</v>
      </c>
      <c r="DZ37" s="27">
        <v>0</v>
      </c>
      <c r="EA37" s="27">
        <v>0</v>
      </c>
      <c r="EB37" s="27">
        <v>0</v>
      </c>
      <c r="EC37" s="27">
        <v>0</v>
      </c>
      <c r="ED37" s="27">
        <v>0</v>
      </c>
      <c r="EE37" s="27">
        <v>0</v>
      </c>
      <c r="EF37" s="27">
        <v>0</v>
      </c>
      <c r="EG37" s="27">
        <f t="shared" si="9"/>
        <v>0</v>
      </c>
      <c r="EH37" s="27">
        <v>0</v>
      </c>
      <c r="EI37" s="27">
        <v>0</v>
      </c>
      <c r="EJ37" s="27">
        <v>0</v>
      </c>
      <c r="EK37" s="31">
        <v>0</v>
      </c>
      <c r="EL37" s="31">
        <v>0</v>
      </c>
      <c r="EM37" s="31">
        <v>0</v>
      </c>
      <c r="EN37" s="27">
        <v>0</v>
      </c>
      <c r="EO37" s="29">
        <v>0</v>
      </c>
      <c r="EP37" s="26">
        <v>0</v>
      </c>
      <c r="EQ37" s="27">
        <v>0</v>
      </c>
      <c r="ER37" s="27">
        <v>0</v>
      </c>
      <c r="ES37" s="27">
        <v>0</v>
      </c>
      <c r="ET37" s="27">
        <v>0</v>
      </c>
      <c r="EU37" s="27">
        <v>0</v>
      </c>
      <c r="EV37" s="27">
        <v>0</v>
      </c>
      <c r="EW37" s="27">
        <v>0</v>
      </c>
      <c r="EX37" s="27">
        <v>0</v>
      </c>
      <c r="EY37" s="27">
        <v>0</v>
      </c>
      <c r="EZ37" s="27">
        <v>0</v>
      </c>
      <c r="FA37" s="27">
        <f t="shared" si="10"/>
        <v>0</v>
      </c>
      <c r="FB37" s="27">
        <v>0</v>
      </c>
      <c r="FC37" s="27">
        <v>0</v>
      </c>
      <c r="FD37" s="27">
        <v>0</v>
      </c>
      <c r="FE37" s="27">
        <v>0</v>
      </c>
      <c r="FF37" s="27">
        <v>0</v>
      </c>
      <c r="FG37" s="27">
        <v>0</v>
      </c>
      <c r="FH37" s="27">
        <v>0</v>
      </c>
      <c r="FI37" s="29">
        <v>0</v>
      </c>
    </row>
    <row r="38" spans="2:165" ht="26.25" x14ac:dyDescent="0.25">
      <c r="B38" s="72"/>
      <c r="C38" s="24">
        <v>10268</v>
      </c>
      <c r="D38" s="34" t="s">
        <v>66</v>
      </c>
      <c r="E38" s="62"/>
      <c r="F38" s="26">
        <f>VLOOKUP(C38,[1]GENERO!A$5:C$27,3,)</f>
        <v>1</v>
      </c>
      <c r="G38" s="27">
        <f>VLOOKUP(C38,[1]GENERO!A$5:D$27,4,)</f>
        <v>0</v>
      </c>
      <c r="H38" s="27">
        <f>SUM(F38:G38)</f>
        <v>1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1</v>
      </c>
      <c r="O38" s="27">
        <v>0</v>
      </c>
      <c r="P38" s="27">
        <v>0</v>
      </c>
      <c r="Q38" s="28">
        <f>SUM(J38:P38)</f>
        <v>1</v>
      </c>
      <c r="R38" s="26">
        <v>0</v>
      </c>
      <c r="S38" s="27">
        <v>0</v>
      </c>
      <c r="T38" s="29">
        <v>0</v>
      </c>
      <c r="U38" s="26">
        <v>0</v>
      </c>
      <c r="V38" s="27">
        <v>1</v>
      </c>
      <c r="W38" s="27">
        <v>0</v>
      </c>
      <c r="X38" s="27">
        <v>0</v>
      </c>
      <c r="Y38" s="29">
        <v>0</v>
      </c>
      <c r="Z38" s="26">
        <f>VLOOKUP(C38,[2]GENERO!A$5:C$27,3,)</f>
        <v>2</v>
      </c>
      <c r="AA38" s="27">
        <f>VLOOKUP(C38,[2]GENERO!A$5:D$27,4,)</f>
        <v>2</v>
      </c>
      <c r="AB38" s="27">
        <f t="shared" si="11"/>
        <v>4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9">
        <v>0</v>
      </c>
      <c r="AL38" s="26">
        <v>0</v>
      </c>
      <c r="AM38" s="27">
        <v>0</v>
      </c>
      <c r="AN38" s="29">
        <v>0</v>
      </c>
      <c r="AO38" s="30">
        <f>VLOOKUP(C38,[2]ESTRATO!A$5:C$27,3,FALSE)</f>
        <v>0</v>
      </c>
      <c r="AP38" s="31">
        <f>VLOOKUP(C38,[2]ESTRATO!A$5:D$27,4,FALSE)</f>
        <v>1</v>
      </c>
      <c r="AQ38" s="31">
        <f>VLOOKUP(C38,[2]ESTRATO!A$5:E$27,5,FALSE)</f>
        <v>3</v>
      </c>
      <c r="AR38" s="27">
        <f>VLOOKUP(C38,[2]ESTRATO!A$5:F$27,6,FALSE)</f>
        <v>0</v>
      </c>
      <c r="AS38" s="29">
        <f>VLOOKUP(C38,[2]ESTRATO!A$5:G$27,7,FALSE)</f>
        <v>0</v>
      </c>
      <c r="AT38" s="32">
        <f>VLOOKUP(C38,[3]GENERO!A$5:D$26,4,FALSE)</f>
        <v>4</v>
      </c>
      <c r="AU38" s="27">
        <f>VLOOKUP(C38,[3]GENERO!A$5:C$26,3,FALSE)</f>
        <v>2</v>
      </c>
      <c r="AV38" s="27">
        <f t="shared" si="3"/>
        <v>6</v>
      </c>
      <c r="AW38" s="27">
        <v>0</v>
      </c>
      <c r="AX38" s="27">
        <v>0</v>
      </c>
      <c r="AY38" s="27">
        <v>0</v>
      </c>
      <c r="AZ38" s="27">
        <v>3</v>
      </c>
      <c r="BA38" s="27">
        <v>1</v>
      </c>
      <c r="BB38" s="27">
        <v>2</v>
      </c>
      <c r="BC38" s="27">
        <v>0</v>
      </c>
      <c r="BD38" s="27">
        <v>0</v>
      </c>
      <c r="BE38" s="27">
        <f t="shared" si="12"/>
        <v>6</v>
      </c>
      <c r="BF38" s="27">
        <v>0</v>
      </c>
      <c r="BG38" s="27">
        <v>0</v>
      </c>
      <c r="BH38" s="27">
        <v>0</v>
      </c>
      <c r="BI38" s="31">
        <f>VLOOKUP(C38,[3]ESTRATO!A$5:C$26,3,FALSE)</f>
        <v>2</v>
      </c>
      <c r="BJ38" s="31">
        <f>VLOOKUP(C38,[3]ESTRATO!A$5:D$26,4,FALSE)</f>
        <v>2</v>
      </c>
      <c r="BK38" s="31">
        <f>VLOOKUP(C38,[3]ESTRATO!A$5:E$26,5,FALSE)</f>
        <v>2</v>
      </c>
      <c r="BL38" s="27">
        <f>VLOOKUP(C38,[3]ESTRATO!A$5:F$26,6,FALSE)</f>
        <v>0</v>
      </c>
      <c r="BM38" s="28">
        <f>VLOOKUP(C38,[3]ESTRATO!A$5:G$26,7,FALSE)</f>
        <v>0</v>
      </c>
      <c r="BN38" s="26">
        <v>0</v>
      </c>
      <c r="BO38" s="27">
        <v>0</v>
      </c>
      <c r="BP38" s="27">
        <f t="shared" si="4"/>
        <v>0</v>
      </c>
      <c r="BQ38" s="27">
        <v>0</v>
      </c>
      <c r="BR38" s="27">
        <v>0</v>
      </c>
      <c r="BS38" s="27">
        <v>0</v>
      </c>
      <c r="BT38" s="27">
        <v>0</v>
      </c>
      <c r="BU38" s="27">
        <v>0</v>
      </c>
      <c r="BV38" s="27">
        <v>0</v>
      </c>
      <c r="BW38" s="27">
        <v>0</v>
      </c>
      <c r="BX38" s="27">
        <v>0</v>
      </c>
      <c r="BY38" s="27">
        <f t="shared" si="13"/>
        <v>0</v>
      </c>
      <c r="BZ38" s="27">
        <v>0</v>
      </c>
      <c r="CA38" s="27">
        <v>0</v>
      </c>
      <c r="CB38" s="27">
        <v>0</v>
      </c>
      <c r="CC38" s="27">
        <v>0</v>
      </c>
      <c r="CD38" s="27">
        <v>0</v>
      </c>
      <c r="CE38" s="27">
        <v>0</v>
      </c>
      <c r="CF38" s="27">
        <v>0</v>
      </c>
      <c r="CG38" s="29">
        <v>0</v>
      </c>
      <c r="CH38" s="26">
        <v>0</v>
      </c>
      <c r="CI38" s="27">
        <v>0</v>
      </c>
      <c r="CJ38" s="27">
        <v>0</v>
      </c>
      <c r="CK38" s="27">
        <v>0</v>
      </c>
      <c r="CL38" s="27">
        <v>0</v>
      </c>
      <c r="CM38" s="27">
        <v>0</v>
      </c>
      <c r="CN38" s="27">
        <v>0</v>
      </c>
      <c r="CO38" s="27">
        <v>0</v>
      </c>
      <c r="CP38" s="27">
        <v>0</v>
      </c>
      <c r="CQ38" s="27">
        <v>0</v>
      </c>
      <c r="CR38" s="27">
        <v>0</v>
      </c>
      <c r="CS38" s="27">
        <f t="shared" si="5"/>
        <v>0</v>
      </c>
      <c r="CT38" s="27">
        <v>0</v>
      </c>
      <c r="CU38" s="27">
        <v>0</v>
      </c>
      <c r="CV38" s="27">
        <v>0</v>
      </c>
      <c r="CW38" s="27">
        <v>0</v>
      </c>
      <c r="CX38" s="27">
        <v>0</v>
      </c>
      <c r="CY38" s="27">
        <v>0</v>
      </c>
      <c r="CZ38" s="27">
        <v>0</v>
      </c>
      <c r="DA38" s="29">
        <v>0</v>
      </c>
      <c r="DB38" s="26">
        <v>0</v>
      </c>
      <c r="DC38" s="27">
        <v>0</v>
      </c>
      <c r="DD38" s="27">
        <v>0</v>
      </c>
      <c r="DE38" s="27">
        <v>0</v>
      </c>
      <c r="DF38" s="27">
        <v>0</v>
      </c>
      <c r="DG38" s="27">
        <v>0</v>
      </c>
      <c r="DH38" s="27">
        <v>0</v>
      </c>
      <c r="DI38" s="27">
        <v>0</v>
      </c>
      <c r="DJ38" s="27">
        <v>0</v>
      </c>
      <c r="DK38" s="27">
        <v>0</v>
      </c>
      <c r="DL38" s="27">
        <v>0</v>
      </c>
      <c r="DM38" s="33">
        <f t="shared" si="7"/>
        <v>0</v>
      </c>
      <c r="DN38" s="27">
        <v>0</v>
      </c>
      <c r="DO38" s="27">
        <v>0</v>
      </c>
      <c r="DP38" s="27">
        <v>0</v>
      </c>
      <c r="DQ38" s="27">
        <v>0</v>
      </c>
      <c r="DR38" s="27">
        <v>0</v>
      </c>
      <c r="DS38" s="27">
        <v>0</v>
      </c>
      <c r="DT38" s="27">
        <v>0</v>
      </c>
      <c r="DU38" s="29">
        <v>0</v>
      </c>
      <c r="DV38" s="26">
        <f>VLOOKUP(C38,[7]genero!A$5:C$30,3,FALSE)</f>
        <v>6</v>
      </c>
      <c r="DW38" s="27">
        <f>VLOOKUP(C38,[7]genero!A$5:D$30,4,FALSE)</f>
        <v>7</v>
      </c>
      <c r="DX38" s="27">
        <f t="shared" si="8"/>
        <v>13</v>
      </c>
      <c r="DY38" s="27">
        <v>0</v>
      </c>
      <c r="DZ38" s="27">
        <v>0</v>
      </c>
      <c r="EA38" s="27">
        <v>0</v>
      </c>
      <c r="EB38" s="27">
        <v>3</v>
      </c>
      <c r="EC38" s="27">
        <v>6</v>
      </c>
      <c r="ED38" s="27">
        <v>2</v>
      </c>
      <c r="EE38" s="27">
        <v>2</v>
      </c>
      <c r="EF38" s="27">
        <v>0</v>
      </c>
      <c r="EG38" s="27">
        <f t="shared" si="9"/>
        <v>13</v>
      </c>
      <c r="EH38" s="27">
        <f>VLOOKUP(C38,[7]poblacion!A$5:D$30,4,)</f>
        <v>1</v>
      </c>
      <c r="EI38" s="27">
        <v>0</v>
      </c>
      <c r="EJ38" s="27">
        <f>VLOOKUP(C38,[7]poblacion!A$5:E$30,5,)</f>
        <v>0</v>
      </c>
      <c r="EK38" s="31">
        <f>VLOOKUP(C38,[7]estrato!A$5:C$30,3,FALSE)</f>
        <v>1</v>
      </c>
      <c r="EL38" s="31">
        <f>VLOOKUP(C38,[7]estrato!A$5:D$30,4,FALSE)</f>
        <v>11</v>
      </c>
      <c r="EM38" s="31">
        <f>VLOOKUP(C38,[7]estrato!A$5:E$30,5,FALSE)</f>
        <v>1</v>
      </c>
      <c r="EN38" s="27">
        <f>VLOOKUP(C38,[7]estrato!A$5:F$30,6,FALSE)</f>
        <v>0</v>
      </c>
      <c r="EO38" s="29">
        <f>VLOOKUP(C38,[7]estrato!A$5:G$30,7,)</f>
        <v>0</v>
      </c>
      <c r="EP38" s="26">
        <f>VLOOKUP(C38,[8]genero!A$5:C$33,3,)</f>
        <v>3</v>
      </c>
      <c r="EQ38" s="27">
        <f>VLOOKUP(C38,[8]genero!A$5:D$33,4,)</f>
        <v>5</v>
      </c>
      <c r="ER38" s="27">
        <f t="shared" si="15"/>
        <v>8</v>
      </c>
      <c r="ES38" s="27">
        <v>0</v>
      </c>
      <c r="ET38" s="27">
        <v>0</v>
      </c>
      <c r="EU38" s="27">
        <v>0</v>
      </c>
      <c r="EV38" s="27">
        <v>1</v>
      </c>
      <c r="EW38" s="27">
        <v>3</v>
      </c>
      <c r="EX38" s="27">
        <v>2</v>
      </c>
      <c r="EY38" s="27">
        <v>1</v>
      </c>
      <c r="EZ38" s="27">
        <v>1</v>
      </c>
      <c r="FA38" s="27">
        <f t="shared" si="10"/>
        <v>8</v>
      </c>
      <c r="FB38" s="27">
        <f>VLOOKUP(C38,[8]comunidades!A$5:D$33,4,)</f>
        <v>0</v>
      </c>
      <c r="FC38" s="27">
        <f>VLOOKUP(C38,[8]comunidades!A$5:E$33,5,)</f>
        <v>0</v>
      </c>
      <c r="FD38" s="27">
        <f>VLOOKUP(C38,[8]comunidades!A$5:F$33,6,)</f>
        <v>0</v>
      </c>
      <c r="FE38" s="27">
        <f>VLOOKUP(C38,[8]estrato!A$5:C$33,3,)</f>
        <v>1</v>
      </c>
      <c r="FF38" s="27">
        <f>VLOOKUP(C38,[8]estrato!A$5:D$33,4,)</f>
        <v>2</v>
      </c>
      <c r="FG38" s="27">
        <f>VLOOKUP(C38,[8]estrato!A$5:E$33,5,)</f>
        <v>5</v>
      </c>
      <c r="FH38" s="27">
        <f>VLOOKUP(C38,[8]estrato!A$5:F$33,6,)</f>
        <v>0</v>
      </c>
      <c r="FI38" s="29">
        <v>0</v>
      </c>
    </row>
    <row r="39" spans="2:165" x14ac:dyDescent="0.25">
      <c r="B39" s="72"/>
      <c r="C39" s="24">
        <v>15767</v>
      </c>
      <c r="D39" s="34" t="s">
        <v>67</v>
      </c>
      <c r="E39" s="62"/>
      <c r="F39" s="26">
        <f>VLOOKUP(C39,[1]GENERO!A$5:C$27,3,)</f>
        <v>18</v>
      </c>
      <c r="G39" s="27">
        <f>VLOOKUP(C39,[1]GENERO!A$5:D$27,4,)</f>
        <v>5</v>
      </c>
      <c r="H39" s="27">
        <f t="shared" si="17"/>
        <v>23</v>
      </c>
      <c r="I39" s="27">
        <v>0</v>
      </c>
      <c r="J39" s="27">
        <v>0</v>
      </c>
      <c r="K39" s="27">
        <v>0</v>
      </c>
      <c r="L39" s="27">
        <v>8</v>
      </c>
      <c r="M39" s="27">
        <v>8</v>
      </c>
      <c r="N39" s="27">
        <v>4</v>
      </c>
      <c r="O39" s="27">
        <v>1</v>
      </c>
      <c r="P39" s="27">
        <v>2</v>
      </c>
      <c r="Q39" s="28">
        <f t="shared" si="16"/>
        <v>23</v>
      </c>
      <c r="R39" s="26">
        <v>0</v>
      </c>
      <c r="S39" s="27">
        <v>1</v>
      </c>
      <c r="T39" s="29">
        <v>0</v>
      </c>
      <c r="U39" s="26">
        <f>VLOOKUP(C39,[1]ESTRATO!A$5:C$27,3,)</f>
        <v>0</v>
      </c>
      <c r="V39" s="27">
        <f>VLOOKUP(C39,[1]ESTRATO!A$5:D$27,4,FALSE)</f>
        <v>23</v>
      </c>
      <c r="W39" s="27">
        <f>VLOOKUP(C39,[1]ESTRATO!A$5:E$27,5,FALSE)</f>
        <v>0</v>
      </c>
      <c r="X39" s="27">
        <f>VLOOKUP(C39,[1]ESTRATO!A$5:F$27,6,FALSE)</f>
        <v>0</v>
      </c>
      <c r="Y39" s="29">
        <v>0</v>
      </c>
      <c r="Z39" s="26">
        <f>VLOOKUP(C39,[2]GENERO!A$5:C$27,3,)</f>
        <v>35</v>
      </c>
      <c r="AA39" s="27">
        <f>VLOOKUP(C39,[2]GENERO!A$5:D$27,4,)</f>
        <v>15</v>
      </c>
      <c r="AB39" s="27">
        <f t="shared" si="11"/>
        <v>50</v>
      </c>
      <c r="AC39" s="27">
        <v>0</v>
      </c>
      <c r="AD39" s="27">
        <v>0</v>
      </c>
      <c r="AE39" s="27">
        <v>0</v>
      </c>
      <c r="AF39" s="27">
        <v>11</v>
      </c>
      <c r="AG39" s="27">
        <v>17</v>
      </c>
      <c r="AH39" s="27">
        <v>12</v>
      </c>
      <c r="AI39" s="27">
        <v>4</v>
      </c>
      <c r="AJ39" s="27">
        <v>6</v>
      </c>
      <c r="AK39" s="29">
        <f t="shared" si="2"/>
        <v>50</v>
      </c>
      <c r="AL39" s="26">
        <v>1</v>
      </c>
      <c r="AM39" s="27">
        <v>0</v>
      </c>
      <c r="AN39" s="29">
        <v>0</v>
      </c>
      <c r="AO39" s="30">
        <f>VLOOKUP(C39,[2]ESTRATO!A$5:C$27,3,FALSE)</f>
        <v>6</v>
      </c>
      <c r="AP39" s="31">
        <f>VLOOKUP(C39,[2]ESTRATO!A$5:D$27,4,FALSE)</f>
        <v>31</v>
      </c>
      <c r="AQ39" s="31">
        <f>VLOOKUP(C39,[2]ESTRATO!A$5:E$27,5,FALSE)</f>
        <v>12</v>
      </c>
      <c r="AR39" s="27">
        <f>VLOOKUP(C39,[2]ESTRATO!A$5:F$27,6,FALSE)</f>
        <v>0</v>
      </c>
      <c r="AS39" s="29">
        <f>VLOOKUP(C39,[2]ESTRATO!A$5:G$27,7,FALSE)</f>
        <v>1</v>
      </c>
      <c r="AT39" s="32">
        <f>VLOOKUP(C39,[3]GENERO!A$5:D$26,4,FALSE)</f>
        <v>4</v>
      </c>
      <c r="AU39" s="27">
        <f>VLOOKUP(C39,[3]GENERO!A$5:C$26,3,FALSE)</f>
        <v>0</v>
      </c>
      <c r="AV39" s="27">
        <f t="shared" si="3"/>
        <v>4</v>
      </c>
      <c r="AW39" s="27">
        <v>0</v>
      </c>
      <c r="AX39" s="27">
        <v>0</v>
      </c>
      <c r="AY39" s="27">
        <v>0</v>
      </c>
      <c r="AZ39" s="27">
        <v>2</v>
      </c>
      <c r="BA39" s="27">
        <v>0</v>
      </c>
      <c r="BB39" s="27">
        <v>1</v>
      </c>
      <c r="BC39" s="27">
        <v>0</v>
      </c>
      <c r="BD39" s="27">
        <v>1</v>
      </c>
      <c r="BE39" s="27">
        <f t="shared" si="12"/>
        <v>4</v>
      </c>
      <c r="BF39" s="27">
        <v>1</v>
      </c>
      <c r="BG39" s="27">
        <v>0</v>
      </c>
      <c r="BH39" s="27">
        <v>0</v>
      </c>
      <c r="BI39" s="31">
        <f>VLOOKUP(C39,[3]ESTRATO!A$5:C$26,3,FALSE)</f>
        <v>1</v>
      </c>
      <c r="BJ39" s="31">
        <f>VLOOKUP(C39,[3]ESTRATO!A$5:D$26,4,FALSE)</f>
        <v>3</v>
      </c>
      <c r="BK39" s="31">
        <f>VLOOKUP(C39,[3]ESTRATO!A$5:E$26,5,FALSE)</f>
        <v>0</v>
      </c>
      <c r="BL39" s="27">
        <f>VLOOKUP(C39,[3]ESTRATO!A$5:F$26,6,FALSE)</f>
        <v>0</v>
      </c>
      <c r="BM39" s="28">
        <f>VLOOKUP(C39,[3]ESTRATO!A$5:G$26,7,FALSE)</f>
        <v>0</v>
      </c>
      <c r="BN39" s="26">
        <f>VLOOKUP(C39,[4]genero!A$5:C$28,3,FALSE)</f>
        <v>2</v>
      </c>
      <c r="BO39" s="27">
        <f>VLOOKUP(C39,[4]genero!A$5:D$27,4,FALSE)</f>
        <v>3</v>
      </c>
      <c r="BP39" s="27">
        <f t="shared" si="4"/>
        <v>5</v>
      </c>
      <c r="BQ39" s="27">
        <v>0</v>
      </c>
      <c r="BR39" s="27">
        <v>0</v>
      </c>
      <c r="BS39" s="27">
        <v>0</v>
      </c>
      <c r="BT39" s="27">
        <v>0</v>
      </c>
      <c r="BU39" s="27">
        <v>3</v>
      </c>
      <c r="BV39" s="27">
        <v>0</v>
      </c>
      <c r="BW39" s="27">
        <v>0</v>
      </c>
      <c r="BX39" s="27">
        <v>0</v>
      </c>
      <c r="BY39" s="27">
        <f t="shared" si="13"/>
        <v>3</v>
      </c>
      <c r="BZ39" s="27">
        <v>0</v>
      </c>
      <c r="CA39" s="27">
        <v>0</v>
      </c>
      <c r="CB39" s="27">
        <v>0</v>
      </c>
      <c r="CC39" s="27">
        <f>VLOOKUP(C39,[4]genero!A$5:C$28,3,FALSE)</f>
        <v>2</v>
      </c>
      <c r="CD39" s="27">
        <f>VLOOKUP(C39,[4]genero!A$5:D$28,4,FALSE)</f>
        <v>3</v>
      </c>
      <c r="CE39" s="27">
        <f>VLOOKUP(C39,[4]genero!A$5:E$28,5,FALSE)</f>
        <v>0</v>
      </c>
      <c r="CF39" s="27">
        <f>VLOOKUP(C39,[4]genero!A$5:F$28,6,FALSE)</f>
        <v>3</v>
      </c>
      <c r="CG39" s="29">
        <v>0</v>
      </c>
      <c r="CH39" s="26">
        <f>VLOOKUP(C39,[5]genero!A$5:C$29,3,FALSE)</f>
        <v>4</v>
      </c>
      <c r="CI39" s="27">
        <f>VLOOKUP(C39,[5]genero!A$5:D$29,4,FALSE)</f>
        <v>0</v>
      </c>
      <c r="CJ39" s="27">
        <f t="shared" si="14"/>
        <v>4</v>
      </c>
      <c r="CK39" s="27">
        <v>0</v>
      </c>
      <c r="CL39" s="27">
        <v>0</v>
      </c>
      <c r="CM39" s="27">
        <v>0</v>
      </c>
      <c r="CN39" s="27">
        <v>0</v>
      </c>
      <c r="CO39" s="27">
        <v>3</v>
      </c>
      <c r="CP39" s="27">
        <v>1</v>
      </c>
      <c r="CQ39" s="27">
        <v>0</v>
      </c>
      <c r="CR39" s="27">
        <v>0</v>
      </c>
      <c r="CS39" s="27">
        <f t="shared" si="5"/>
        <v>4</v>
      </c>
      <c r="CT39" s="27">
        <v>1</v>
      </c>
      <c r="CU39" s="27">
        <v>0</v>
      </c>
      <c r="CV39" s="27">
        <v>0</v>
      </c>
      <c r="CW39" s="27">
        <f>VLOOKUP(C39,[5]estrato!A$5:C$29,3,FALSE)</f>
        <v>1</v>
      </c>
      <c r="CX39" s="27">
        <f>VLOOKUP(C39,[5]estrato!A$5:D$29,4,FALSE)</f>
        <v>2</v>
      </c>
      <c r="CY39" s="27">
        <f>VLOOKUP(C39,[5]estrato!A$5:E$29,5,FALSE)</f>
        <v>1</v>
      </c>
      <c r="CZ39" s="27">
        <f>VLOOKUP(C39,[5]estrato!A$5:F$29,6,FALSE)</f>
        <v>0</v>
      </c>
      <c r="DA39" s="29">
        <v>0</v>
      </c>
      <c r="DB39" s="26">
        <f>VLOOKUP(C39,[6]genero!A$5:C$28,3,FALSE)</f>
        <v>20</v>
      </c>
      <c r="DC39" s="27">
        <f>VLOOKUP(C39,[6]genero!A$5:D$28,4,FALSE)</f>
        <v>6</v>
      </c>
      <c r="DD39" s="27">
        <f t="shared" si="6"/>
        <v>26</v>
      </c>
      <c r="DE39" s="27">
        <v>0</v>
      </c>
      <c r="DF39" s="27">
        <v>0</v>
      </c>
      <c r="DG39" s="27">
        <v>0</v>
      </c>
      <c r="DH39" s="27">
        <v>14</v>
      </c>
      <c r="DI39" s="27">
        <v>5</v>
      </c>
      <c r="DJ39" s="27">
        <v>3</v>
      </c>
      <c r="DK39" s="27">
        <v>3</v>
      </c>
      <c r="DL39" s="27">
        <v>1</v>
      </c>
      <c r="DM39" s="33">
        <f t="shared" si="7"/>
        <v>26</v>
      </c>
      <c r="DN39" s="27">
        <f>VLOOKUP(C39,[6]comunidad!A$5:D$28,4,FALSE)</f>
        <v>0</v>
      </c>
      <c r="DO39" s="27">
        <f>VLOOKUP(C39,[6]comunidad!A$5:E$28,5,FALSE)</f>
        <v>0</v>
      </c>
      <c r="DP39" s="27">
        <v>0</v>
      </c>
      <c r="DQ39" s="27">
        <f>VLOOKUP(C39,[6]estrato!A$5:C$28,3,FALSE)</f>
        <v>5</v>
      </c>
      <c r="DR39" s="27">
        <f>VLOOKUP(C39,[6]estrato!A$5:D$28,4,FALSE)</f>
        <v>12</v>
      </c>
      <c r="DS39" s="27">
        <f>VLOOKUP(C39,[6]estrato!A$5:E$28,5,FALSE)</f>
        <v>9</v>
      </c>
      <c r="DT39" s="27">
        <f>VLOOKUP(C39,[6]estrato!A$5:F$28,6,FALSE)</f>
        <v>0</v>
      </c>
      <c r="DU39" s="29">
        <f>VLOOKUP(C39,[6]estrato!A$5:G$28,7,FALSE)</f>
        <v>0</v>
      </c>
      <c r="DV39" s="26">
        <f>VLOOKUP(C39,[7]genero!A$5:C$30,3,FALSE)</f>
        <v>8</v>
      </c>
      <c r="DW39" s="27">
        <f>VLOOKUP(C39,[7]genero!A$5:D$30,4,FALSE)</f>
        <v>2</v>
      </c>
      <c r="DX39" s="27">
        <f t="shared" si="8"/>
        <v>10</v>
      </c>
      <c r="DY39" s="27">
        <v>0</v>
      </c>
      <c r="DZ39" s="27">
        <v>0</v>
      </c>
      <c r="EA39" s="27">
        <v>0</v>
      </c>
      <c r="EB39" s="27">
        <v>3</v>
      </c>
      <c r="EC39" s="27">
        <v>2</v>
      </c>
      <c r="ED39" s="27">
        <v>2</v>
      </c>
      <c r="EE39" s="27">
        <v>1</v>
      </c>
      <c r="EF39" s="27">
        <v>2</v>
      </c>
      <c r="EG39" s="27">
        <f t="shared" si="9"/>
        <v>10</v>
      </c>
      <c r="EH39" s="27">
        <f>VLOOKUP(C39,[7]poblacion!A$5:D$30,4,)</f>
        <v>0</v>
      </c>
      <c r="EI39" s="27">
        <v>0</v>
      </c>
      <c r="EJ39" s="27">
        <f>VLOOKUP(C39,[7]poblacion!A$5:E$30,5,)</f>
        <v>0</v>
      </c>
      <c r="EK39" s="31">
        <f>VLOOKUP(C39,[7]estrato!A$5:C$30,3,FALSE)</f>
        <v>5</v>
      </c>
      <c r="EL39" s="31">
        <f>VLOOKUP(C39,[7]estrato!A$5:D$30,4,FALSE)</f>
        <v>4</v>
      </c>
      <c r="EM39" s="31">
        <f>VLOOKUP(C39,[7]estrato!A$5:E$30,5,FALSE)</f>
        <v>1</v>
      </c>
      <c r="EN39" s="27">
        <f>VLOOKUP(C39,[7]estrato!A$5:F$30,6,FALSE)</f>
        <v>0</v>
      </c>
      <c r="EO39" s="29">
        <f>VLOOKUP(C39,[7]estrato!A$5:G$30,7,)</f>
        <v>0</v>
      </c>
      <c r="EP39" s="26">
        <f>VLOOKUP(C39,[8]genero!A$5:C$33,3,)</f>
        <v>10</v>
      </c>
      <c r="EQ39" s="27">
        <f>VLOOKUP(C39,[8]genero!A$5:D$33,4,)</f>
        <v>1</v>
      </c>
      <c r="ER39" s="27">
        <f t="shared" si="15"/>
        <v>11</v>
      </c>
      <c r="ES39" s="27">
        <v>0</v>
      </c>
      <c r="ET39" s="27">
        <v>0</v>
      </c>
      <c r="EU39" s="27">
        <v>0</v>
      </c>
      <c r="EV39" s="27">
        <v>7</v>
      </c>
      <c r="EW39" s="27">
        <v>3</v>
      </c>
      <c r="EX39" s="27">
        <v>1</v>
      </c>
      <c r="EY39" s="27">
        <v>0</v>
      </c>
      <c r="EZ39" s="27">
        <v>0</v>
      </c>
      <c r="FA39" s="27">
        <f t="shared" si="10"/>
        <v>11</v>
      </c>
      <c r="FB39" s="27">
        <f>VLOOKUP(C39,[8]comunidades!A$5:D$33,4,)</f>
        <v>1</v>
      </c>
      <c r="FC39" s="27">
        <f>VLOOKUP(C39,[8]comunidades!A$5:E$33,5,)</f>
        <v>0</v>
      </c>
      <c r="FD39" s="27">
        <f>VLOOKUP(C39,[8]comunidades!A$5:F$33,6,)</f>
        <v>0</v>
      </c>
      <c r="FE39" s="27">
        <f>VLOOKUP(C39,[8]estrato!A$5:C$33,3,)</f>
        <v>6</v>
      </c>
      <c r="FF39" s="27">
        <f>VLOOKUP(C39,[8]estrato!A$5:D$33,4,)</f>
        <v>4</v>
      </c>
      <c r="FG39" s="27">
        <f>VLOOKUP(C39,[8]estrato!A$5:E$33,5,)</f>
        <v>1</v>
      </c>
      <c r="FH39" s="27">
        <f>VLOOKUP(C39,[8]estrato!A$5:F$33,6,)</f>
        <v>0</v>
      </c>
      <c r="FI39" s="29">
        <v>0</v>
      </c>
    </row>
    <row r="40" spans="2:165" x14ac:dyDescent="0.25">
      <c r="B40" s="72"/>
      <c r="C40" s="24">
        <v>104892</v>
      </c>
      <c r="D40" s="34" t="s">
        <v>68</v>
      </c>
      <c r="E40" s="62"/>
      <c r="F40" s="26">
        <v>0</v>
      </c>
      <c r="G40" s="27">
        <v>0</v>
      </c>
      <c r="H40" s="27">
        <f t="shared" si="17"/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8">
        <f t="shared" si="16"/>
        <v>0</v>
      </c>
      <c r="R40" s="26">
        <v>0</v>
      </c>
      <c r="S40" s="27">
        <v>0</v>
      </c>
      <c r="T40" s="29">
        <v>0</v>
      </c>
      <c r="U40" s="26">
        <v>0</v>
      </c>
      <c r="V40" s="27">
        <v>0</v>
      </c>
      <c r="W40" s="27">
        <v>0</v>
      </c>
      <c r="X40" s="27">
        <v>0</v>
      </c>
      <c r="Y40" s="29">
        <v>0</v>
      </c>
      <c r="Z40" s="26">
        <v>0</v>
      </c>
      <c r="AA40" s="27">
        <v>0</v>
      </c>
      <c r="AB40" s="27">
        <f t="shared" si="11"/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9">
        <f t="shared" si="2"/>
        <v>0</v>
      </c>
      <c r="AL40" s="26">
        <v>0</v>
      </c>
      <c r="AM40" s="27">
        <v>0</v>
      </c>
      <c r="AN40" s="29">
        <v>0</v>
      </c>
      <c r="AO40" s="30">
        <v>0</v>
      </c>
      <c r="AP40" s="31">
        <v>0</v>
      </c>
      <c r="AQ40" s="31">
        <v>0</v>
      </c>
      <c r="AR40" s="27">
        <v>0</v>
      </c>
      <c r="AS40" s="29">
        <v>0</v>
      </c>
      <c r="AT40" s="32">
        <v>0</v>
      </c>
      <c r="AU40" s="27">
        <v>0</v>
      </c>
      <c r="AV40" s="27">
        <f t="shared" si="3"/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f t="shared" si="12"/>
        <v>0</v>
      </c>
      <c r="BF40" s="27">
        <v>0</v>
      </c>
      <c r="BG40" s="27">
        <v>0</v>
      </c>
      <c r="BH40" s="27">
        <v>0</v>
      </c>
      <c r="BI40" s="31">
        <v>0</v>
      </c>
      <c r="BJ40" s="31">
        <v>0</v>
      </c>
      <c r="BK40" s="31">
        <v>0</v>
      </c>
      <c r="BL40" s="27">
        <v>0</v>
      </c>
      <c r="BM40" s="28">
        <v>0</v>
      </c>
      <c r="BN40" s="26">
        <v>0</v>
      </c>
      <c r="BO40" s="27">
        <v>0</v>
      </c>
      <c r="BP40" s="27">
        <f t="shared" si="4"/>
        <v>0</v>
      </c>
      <c r="BQ40" s="35">
        <v>0</v>
      </c>
      <c r="BR40" s="35">
        <v>0</v>
      </c>
      <c r="BS40" s="35">
        <v>0</v>
      </c>
      <c r="BT40" s="35">
        <v>0</v>
      </c>
      <c r="BU40" s="35">
        <v>0</v>
      </c>
      <c r="BV40" s="35">
        <v>0</v>
      </c>
      <c r="BW40" s="35">
        <v>0</v>
      </c>
      <c r="BX40" s="35">
        <v>0</v>
      </c>
      <c r="BY40" s="27">
        <f t="shared" si="13"/>
        <v>0</v>
      </c>
      <c r="BZ40" s="27">
        <v>0</v>
      </c>
      <c r="CA40" s="27">
        <v>0</v>
      </c>
      <c r="CB40" s="27">
        <v>0</v>
      </c>
      <c r="CC40" s="27">
        <v>0</v>
      </c>
      <c r="CD40" s="27">
        <v>0</v>
      </c>
      <c r="CE40" s="27">
        <v>0</v>
      </c>
      <c r="CF40" s="27">
        <v>0</v>
      </c>
      <c r="CG40" s="29">
        <v>0</v>
      </c>
      <c r="CH40" s="26">
        <v>0</v>
      </c>
      <c r="CI40" s="27">
        <v>0</v>
      </c>
      <c r="CJ40" s="27">
        <v>0</v>
      </c>
      <c r="CK40" s="27">
        <v>0</v>
      </c>
      <c r="CL40" s="27">
        <v>0</v>
      </c>
      <c r="CM40" s="27">
        <v>0</v>
      </c>
      <c r="CN40" s="27">
        <v>0</v>
      </c>
      <c r="CO40" s="27">
        <v>0</v>
      </c>
      <c r="CP40" s="27">
        <v>0</v>
      </c>
      <c r="CQ40" s="27">
        <v>0</v>
      </c>
      <c r="CR40" s="27">
        <v>0</v>
      </c>
      <c r="CS40" s="27">
        <f t="shared" si="5"/>
        <v>0</v>
      </c>
      <c r="CT40" s="27">
        <v>0</v>
      </c>
      <c r="CU40" s="27">
        <v>0</v>
      </c>
      <c r="CV40" s="27">
        <v>0</v>
      </c>
      <c r="CW40" s="27">
        <v>0</v>
      </c>
      <c r="CX40" s="27">
        <v>0</v>
      </c>
      <c r="CY40" s="27">
        <v>0</v>
      </c>
      <c r="CZ40" s="27">
        <v>0</v>
      </c>
      <c r="DA40" s="29">
        <v>0</v>
      </c>
      <c r="DB40" s="26">
        <v>0</v>
      </c>
      <c r="DC40" s="27">
        <v>0</v>
      </c>
      <c r="DD40" s="27">
        <v>0</v>
      </c>
      <c r="DE40" s="27">
        <v>0</v>
      </c>
      <c r="DF40" s="27">
        <v>0</v>
      </c>
      <c r="DG40" s="27">
        <v>0</v>
      </c>
      <c r="DH40" s="27">
        <v>0</v>
      </c>
      <c r="DI40" s="27">
        <v>0</v>
      </c>
      <c r="DJ40" s="27">
        <v>0</v>
      </c>
      <c r="DK40" s="27">
        <v>0</v>
      </c>
      <c r="DL40" s="27">
        <v>0</v>
      </c>
      <c r="DM40" s="33">
        <f t="shared" si="7"/>
        <v>0</v>
      </c>
      <c r="DN40" s="27">
        <v>0</v>
      </c>
      <c r="DO40" s="27">
        <v>0</v>
      </c>
      <c r="DP40" s="27">
        <v>0</v>
      </c>
      <c r="DQ40" s="27">
        <v>0</v>
      </c>
      <c r="DR40" s="27">
        <v>0</v>
      </c>
      <c r="DS40" s="27">
        <v>0</v>
      </c>
      <c r="DT40" s="27">
        <v>0</v>
      </c>
      <c r="DU40" s="29">
        <v>0</v>
      </c>
      <c r="DV40" s="26">
        <v>0</v>
      </c>
      <c r="DW40" s="27">
        <v>0</v>
      </c>
      <c r="DX40" s="27">
        <v>0</v>
      </c>
      <c r="DY40" s="27">
        <v>0</v>
      </c>
      <c r="DZ40" s="27">
        <v>0</v>
      </c>
      <c r="EA40" s="27">
        <v>0</v>
      </c>
      <c r="EB40" s="27">
        <v>0</v>
      </c>
      <c r="EC40" s="27">
        <v>0</v>
      </c>
      <c r="ED40" s="27">
        <v>0</v>
      </c>
      <c r="EE40" s="27">
        <v>0</v>
      </c>
      <c r="EF40" s="27">
        <v>0</v>
      </c>
      <c r="EG40" s="27">
        <f t="shared" si="9"/>
        <v>0</v>
      </c>
      <c r="EH40" s="27">
        <v>0</v>
      </c>
      <c r="EI40" s="27">
        <v>0</v>
      </c>
      <c r="EJ40" s="27">
        <v>0</v>
      </c>
      <c r="EK40" s="31">
        <v>0</v>
      </c>
      <c r="EL40" s="31">
        <v>0</v>
      </c>
      <c r="EM40" s="31">
        <v>0</v>
      </c>
      <c r="EN40" s="27">
        <v>0</v>
      </c>
      <c r="EO40" s="29">
        <v>0</v>
      </c>
      <c r="EP40" s="26">
        <v>0</v>
      </c>
      <c r="EQ40" s="27">
        <v>0</v>
      </c>
      <c r="ER40" s="27">
        <v>0</v>
      </c>
      <c r="ES40" s="27">
        <v>0</v>
      </c>
      <c r="ET40" s="27">
        <v>0</v>
      </c>
      <c r="EU40" s="27">
        <v>0</v>
      </c>
      <c r="EV40" s="27">
        <v>0</v>
      </c>
      <c r="EW40" s="27">
        <v>0</v>
      </c>
      <c r="EX40" s="27">
        <v>0</v>
      </c>
      <c r="EY40" s="27">
        <v>0</v>
      </c>
      <c r="EZ40" s="27">
        <v>0</v>
      </c>
      <c r="FA40" s="27">
        <f t="shared" si="10"/>
        <v>0</v>
      </c>
      <c r="FB40" s="27">
        <v>0</v>
      </c>
      <c r="FC40" s="27">
        <v>0</v>
      </c>
      <c r="FD40" s="27">
        <v>0</v>
      </c>
      <c r="FE40" s="27">
        <v>0</v>
      </c>
      <c r="FF40" s="27">
        <v>0</v>
      </c>
      <c r="FG40" s="27">
        <v>0</v>
      </c>
      <c r="FH40" s="27">
        <v>0</v>
      </c>
      <c r="FI40" s="29">
        <v>0</v>
      </c>
    </row>
    <row r="41" spans="2:165" x14ac:dyDescent="0.25">
      <c r="B41" s="72"/>
      <c r="C41" s="24">
        <v>105411</v>
      </c>
      <c r="D41" s="34" t="s">
        <v>69</v>
      </c>
      <c r="E41" s="62"/>
      <c r="F41" s="26">
        <v>0</v>
      </c>
      <c r="G41" s="27">
        <v>0</v>
      </c>
      <c r="H41" s="27">
        <f t="shared" si="17"/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8">
        <f t="shared" si="16"/>
        <v>0</v>
      </c>
      <c r="R41" s="26">
        <v>0</v>
      </c>
      <c r="S41" s="27">
        <v>0</v>
      </c>
      <c r="T41" s="29">
        <v>0</v>
      </c>
      <c r="U41" s="26">
        <v>0</v>
      </c>
      <c r="V41" s="27">
        <v>0</v>
      </c>
      <c r="W41" s="27">
        <v>0</v>
      </c>
      <c r="X41" s="27">
        <v>0</v>
      </c>
      <c r="Y41" s="29">
        <v>0</v>
      </c>
      <c r="Z41" s="26">
        <v>0</v>
      </c>
      <c r="AA41" s="27">
        <v>0</v>
      </c>
      <c r="AB41" s="27">
        <f t="shared" si="11"/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9">
        <f t="shared" si="2"/>
        <v>0</v>
      </c>
      <c r="AL41" s="26">
        <v>0</v>
      </c>
      <c r="AM41" s="27">
        <v>0</v>
      </c>
      <c r="AN41" s="29">
        <v>0</v>
      </c>
      <c r="AO41" s="30">
        <v>0</v>
      </c>
      <c r="AP41" s="31">
        <v>0</v>
      </c>
      <c r="AQ41" s="31">
        <v>0</v>
      </c>
      <c r="AR41" s="27">
        <v>0</v>
      </c>
      <c r="AS41" s="29">
        <v>0</v>
      </c>
      <c r="AT41" s="32">
        <v>0</v>
      </c>
      <c r="AU41" s="27">
        <v>0</v>
      </c>
      <c r="AV41" s="27">
        <f t="shared" si="3"/>
        <v>0</v>
      </c>
      <c r="AW41" s="27">
        <v>0</v>
      </c>
      <c r="AX41" s="27">
        <v>0</v>
      </c>
      <c r="AY41" s="27">
        <v>0</v>
      </c>
      <c r="AZ41" s="27">
        <v>0</v>
      </c>
      <c r="BA41" s="27">
        <v>0</v>
      </c>
      <c r="BB41" s="27">
        <v>0</v>
      </c>
      <c r="BC41" s="27">
        <v>0</v>
      </c>
      <c r="BD41" s="27">
        <v>0</v>
      </c>
      <c r="BE41" s="27">
        <f t="shared" si="12"/>
        <v>0</v>
      </c>
      <c r="BF41" s="27">
        <v>0</v>
      </c>
      <c r="BG41" s="27">
        <v>0</v>
      </c>
      <c r="BH41" s="27">
        <v>0</v>
      </c>
      <c r="BI41" s="31">
        <v>0</v>
      </c>
      <c r="BJ41" s="31">
        <v>0</v>
      </c>
      <c r="BK41" s="31">
        <v>0</v>
      </c>
      <c r="BL41" s="27">
        <v>0</v>
      </c>
      <c r="BM41" s="28">
        <v>0</v>
      </c>
      <c r="BN41" s="26">
        <v>0</v>
      </c>
      <c r="BO41" s="27">
        <v>0</v>
      </c>
      <c r="BP41" s="27">
        <f t="shared" si="4"/>
        <v>0</v>
      </c>
      <c r="BQ41" s="27">
        <v>0</v>
      </c>
      <c r="BR41" s="27">
        <v>0</v>
      </c>
      <c r="BS41" s="27">
        <v>0</v>
      </c>
      <c r="BT41" s="27">
        <v>0</v>
      </c>
      <c r="BU41" s="27">
        <v>0</v>
      </c>
      <c r="BV41" s="27">
        <v>0</v>
      </c>
      <c r="BW41" s="27">
        <v>0</v>
      </c>
      <c r="BX41" s="27">
        <v>0</v>
      </c>
      <c r="BY41" s="27">
        <f t="shared" si="13"/>
        <v>0</v>
      </c>
      <c r="BZ41" s="27">
        <v>0</v>
      </c>
      <c r="CA41" s="27">
        <v>0</v>
      </c>
      <c r="CB41" s="27">
        <v>0</v>
      </c>
      <c r="CC41" s="27">
        <v>0</v>
      </c>
      <c r="CD41" s="27">
        <v>0</v>
      </c>
      <c r="CE41" s="27">
        <v>0</v>
      </c>
      <c r="CF41" s="27">
        <v>0</v>
      </c>
      <c r="CG41" s="29">
        <v>0</v>
      </c>
      <c r="CH41" s="26">
        <v>0</v>
      </c>
      <c r="CI41" s="27">
        <v>0</v>
      </c>
      <c r="CJ41" s="27">
        <v>0</v>
      </c>
      <c r="CK41" s="27">
        <v>0</v>
      </c>
      <c r="CL41" s="27">
        <v>0</v>
      </c>
      <c r="CM41" s="27">
        <v>0</v>
      </c>
      <c r="CN41" s="27">
        <v>0</v>
      </c>
      <c r="CO41" s="27">
        <v>0</v>
      </c>
      <c r="CP41" s="27">
        <v>0</v>
      </c>
      <c r="CQ41" s="27">
        <v>0</v>
      </c>
      <c r="CR41" s="27">
        <v>0</v>
      </c>
      <c r="CS41" s="27">
        <f t="shared" si="5"/>
        <v>0</v>
      </c>
      <c r="CT41" s="27">
        <v>0</v>
      </c>
      <c r="CU41" s="27">
        <v>0</v>
      </c>
      <c r="CV41" s="27">
        <v>0</v>
      </c>
      <c r="CW41" s="27">
        <v>0</v>
      </c>
      <c r="CX41" s="27">
        <v>0</v>
      </c>
      <c r="CY41" s="27">
        <v>0</v>
      </c>
      <c r="CZ41" s="27">
        <v>0</v>
      </c>
      <c r="DA41" s="29">
        <v>0</v>
      </c>
      <c r="DB41" s="26">
        <v>0</v>
      </c>
      <c r="DC41" s="27">
        <v>0</v>
      </c>
      <c r="DD41" s="27">
        <v>0</v>
      </c>
      <c r="DE41" s="27">
        <v>0</v>
      </c>
      <c r="DF41" s="27">
        <v>0</v>
      </c>
      <c r="DG41" s="27">
        <v>0</v>
      </c>
      <c r="DH41" s="27">
        <v>0</v>
      </c>
      <c r="DI41" s="27">
        <v>0</v>
      </c>
      <c r="DJ41" s="27">
        <v>0</v>
      </c>
      <c r="DK41" s="27">
        <v>0</v>
      </c>
      <c r="DL41" s="27">
        <v>0</v>
      </c>
      <c r="DM41" s="33">
        <f t="shared" si="7"/>
        <v>0</v>
      </c>
      <c r="DN41" s="27">
        <v>0</v>
      </c>
      <c r="DO41" s="27">
        <v>0</v>
      </c>
      <c r="DP41" s="27">
        <v>0</v>
      </c>
      <c r="DQ41" s="27">
        <v>0</v>
      </c>
      <c r="DR41" s="27">
        <v>0</v>
      </c>
      <c r="DS41" s="27">
        <v>0</v>
      </c>
      <c r="DT41" s="27">
        <v>0</v>
      </c>
      <c r="DU41" s="29">
        <v>0</v>
      </c>
      <c r="DV41" s="26">
        <v>0</v>
      </c>
      <c r="DW41" s="27">
        <v>0</v>
      </c>
      <c r="DX41" s="27">
        <v>0</v>
      </c>
      <c r="DY41" s="27">
        <v>0</v>
      </c>
      <c r="DZ41" s="27">
        <v>0</v>
      </c>
      <c r="EA41" s="27">
        <v>0</v>
      </c>
      <c r="EB41" s="27">
        <v>0</v>
      </c>
      <c r="EC41" s="27">
        <v>0</v>
      </c>
      <c r="ED41" s="27">
        <v>0</v>
      </c>
      <c r="EE41" s="27">
        <v>0</v>
      </c>
      <c r="EF41" s="27">
        <v>0</v>
      </c>
      <c r="EG41" s="27">
        <f t="shared" si="9"/>
        <v>0</v>
      </c>
      <c r="EH41" s="27">
        <v>0</v>
      </c>
      <c r="EI41" s="27">
        <v>0</v>
      </c>
      <c r="EJ41" s="27">
        <v>0</v>
      </c>
      <c r="EK41" s="31">
        <v>0</v>
      </c>
      <c r="EL41" s="31">
        <v>0</v>
      </c>
      <c r="EM41" s="31">
        <v>0</v>
      </c>
      <c r="EN41" s="27">
        <v>0</v>
      </c>
      <c r="EO41" s="29">
        <v>0</v>
      </c>
      <c r="EP41" s="26">
        <v>0</v>
      </c>
      <c r="EQ41" s="27">
        <v>0</v>
      </c>
      <c r="ER41" s="27">
        <v>0</v>
      </c>
      <c r="ES41" s="27">
        <v>0</v>
      </c>
      <c r="ET41" s="27">
        <v>0</v>
      </c>
      <c r="EU41" s="27">
        <v>0</v>
      </c>
      <c r="EV41" s="27">
        <v>0</v>
      </c>
      <c r="EW41" s="27">
        <v>0</v>
      </c>
      <c r="EX41" s="27">
        <v>0</v>
      </c>
      <c r="EY41" s="27">
        <v>0</v>
      </c>
      <c r="EZ41" s="27">
        <v>0</v>
      </c>
      <c r="FA41" s="27">
        <f t="shared" si="10"/>
        <v>0</v>
      </c>
      <c r="FB41" s="27">
        <v>0</v>
      </c>
      <c r="FC41" s="27">
        <v>0</v>
      </c>
      <c r="FD41" s="27">
        <v>0</v>
      </c>
      <c r="FE41" s="27">
        <v>0</v>
      </c>
      <c r="FF41" s="27">
        <v>0</v>
      </c>
      <c r="FG41" s="27">
        <v>0</v>
      </c>
      <c r="FH41" s="27">
        <v>0</v>
      </c>
      <c r="FI41" s="29">
        <v>0</v>
      </c>
    </row>
    <row r="42" spans="2:165" ht="15" customHeight="1" x14ac:dyDescent="0.25">
      <c r="B42" s="72"/>
      <c r="C42" s="24">
        <v>52965</v>
      </c>
      <c r="D42" s="25" t="s">
        <v>70</v>
      </c>
      <c r="E42" s="69"/>
      <c r="F42" s="26">
        <f>VLOOKUP(C42,[1]GENERO!A$5:C$27,3,)</f>
        <v>15</v>
      </c>
      <c r="G42" s="27">
        <f>VLOOKUP(C42,[1]GENERO!A$5:D$27,4,)</f>
        <v>12</v>
      </c>
      <c r="H42" s="27">
        <f t="shared" si="17"/>
        <v>27</v>
      </c>
      <c r="I42" s="27">
        <v>0</v>
      </c>
      <c r="J42" s="27">
        <v>0</v>
      </c>
      <c r="K42" s="27">
        <v>0</v>
      </c>
      <c r="L42" s="27">
        <v>10</v>
      </c>
      <c r="M42" s="27">
        <v>10</v>
      </c>
      <c r="N42" s="27">
        <v>4</v>
      </c>
      <c r="O42" s="27">
        <v>0</v>
      </c>
      <c r="P42" s="27">
        <v>3</v>
      </c>
      <c r="Q42" s="28">
        <f t="shared" si="16"/>
        <v>27</v>
      </c>
      <c r="R42" s="26">
        <v>0</v>
      </c>
      <c r="S42" s="27">
        <v>0</v>
      </c>
      <c r="T42" s="29">
        <v>0</v>
      </c>
      <c r="U42" s="26">
        <f>VLOOKUP(C42,[1]ESTRATO!A$5:C$27,3,)</f>
        <v>0</v>
      </c>
      <c r="V42" s="27">
        <f>VLOOKUP(C42,[1]ESTRATO!A$5:D$27,4,FALSE)</f>
        <v>27</v>
      </c>
      <c r="W42" s="27">
        <f>VLOOKUP(C42,[1]ESTRATO!A$5:E$27,5,FALSE)</f>
        <v>0</v>
      </c>
      <c r="X42" s="27">
        <f>VLOOKUP(C42,[1]ESTRATO!A$5:F$27,6,FALSE)</f>
        <v>0</v>
      </c>
      <c r="Y42" s="29">
        <v>0</v>
      </c>
      <c r="Z42" s="26">
        <f>VLOOKUP(C42,[2]GENERO!A$5:C$27,3,)</f>
        <v>19</v>
      </c>
      <c r="AA42" s="27">
        <f>VLOOKUP(C42,[2]GENERO!A$5:D$27,4,)</f>
        <v>10</v>
      </c>
      <c r="AB42" s="27">
        <f t="shared" si="11"/>
        <v>29</v>
      </c>
      <c r="AC42" s="27">
        <v>0</v>
      </c>
      <c r="AD42" s="27">
        <v>0</v>
      </c>
      <c r="AE42" s="27">
        <v>0</v>
      </c>
      <c r="AF42" s="27">
        <v>7</v>
      </c>
      <c r="AG42" s="27">
        <v>8</v>
      </c>
      <c r="AH42" s="27">
        <v>7</v>
      </c>
      <c r="AI42" s="27">
        <v>4</v>
      </c>
      <c r="AJ42" s="27">
        <v>3</v>
      </c>
      <c r="AK42" s="29">
        <f t="shared" si="2"/>
        <v>29</v>
      </c>
      <c r="AL42" s="26">
        <v>0</v>
      </c>
      <c r="AM42" s="27">
        <v>0</v>
      </c>
      <c r="AN42" s="29">
        <v>0</v>
      </c>
      <c r="AO42" s="30">
        <f>VLOOKUP(C42,[2]ESTRATO!A$5:C$27,3,FALSE)</f>
        <v>10</v>
      </c>
      <c r="AP42" s="31">
        <f>VLOOKUP(C42,[2]ESTRATO!A$5:D$27,4,FALSE)</f>
        <v>14</v>
      </c>
      <c r="AQ42" s="31">
        <f>VLOOKUP(C42,[2]ESTRATO!A$5:E$27,5,FALSE)</f>
        <v>3</v>
      </c>
      <c r="AR42" s="27">
        <f>VLOOKUP(C42,[2]ESTRATO!A$5:F$27,6,FALSE)</f>
        <v>2</v>
      </c>
      <c r="AS42" s="29">
        <f>VLOOKUP(C42,[2]ESTRATO!A$5:G$27,7,FALSE)</f>
        <v>0</v>
      </c>
      <c r="AT42" s="32">
        <f>VLOOKUP(C42,[3]GENERO!A$5:D$26,4,FALSE)</f>
        <v>14</v>
      </c>
      <c r="AU42" s="27">
        <f>VLOOKUP(C42,[3]GENERO!A$5:C$26,3,FALSE)</f>
        <v>10</v>
      </c>
      <c r="AV42" s="27">
        <f t="shared" si="3"/>
        <v>24</v>
      </c>
      <c r="AW42" s="27">
        <v>0</v>
      </c>
      <c r="AX42" s="27">
        <v>0</v>
      </c>
      <c r="AY42" s="27">
        <v>0</v>
      </c>
      <c r="AZ42" s="27">
        <v>9</v>
      </c>
      <c r="BA42" s="27">
        <v>6</v>
      </c>
      <c r="BB42" s="27">
        <v>6</v>
      </c>
      <c r="BC42" s="27">
        <v>1</v>
      </c>
      <c r="BD42" s="27">
        <v>2</v>
      </c>
      <c r="BE42" s="27">
        <f t="shared" si="12"/>
        <v>24</v>
      </c>
      <c r="BF42" s="27">
        <v>0</v>
      </c>
      <c r="BG42" s="27">
        <v>0</v>
      </c>
      <c r="BH42" s="27">
        <v>0</v>
      </c>
      <c r="BI42" s="31">
        <f>VLOOKUP(C42,[3]ESTRATO!A$5:C$26,3,FALSE)</f>
        <v>11</v>
      </c>
      <c r="BJ42" s="31">
        <f>VLOOKUP(C42,[3]ESTRATO!A$5:D$26,4,FALSE)</f>
        <v>5</v>
      </c>
      <c r="BK42" s="31">
        <f>VLOOKUP(C42,[3]ESTRATO!A$5:E$26,5,FALSE)</f>
        <v>6</v>
      </c>
      <c r="BL42" s="27">
        <f>VLOOKUP(C42,[3]ESTRATO!A$5:F$26,6,FALSE)</f>
        <v>1</v>
      </c>
      <c r="BM42" s="28">
        <f>VLOOKUP(C42,[3]ESTRATO!A$5:G$26,7,FALSE)</f>
        <v>1</v>
      </c>
      <c r="BN42" s="26">
        <f>VLOOKUP(C42,[4]genero!A$5:C$28,3,FALSE)</f>
        <v>17</v>
      </c>
      <c r="BO42" s="27">
        <f>VLOOKUP(C42,[4]genero!A$5:D$27,4,FALSE)</f>
        <v>12</v>
      </c>
      <c r="BP42" s="27">
        <f t="shared" si="4"/>
        <v>29</v>
      </c>
      <c r="BQ42" s="27">
        <v>0</v>
      </c>
      <c r="BR42" s="27">
        <v>0</v>
      </c>
      <c r="BS42" s="27">
        <v>0</v>
      </c>
      <c r="BT42" s="27">
        <v>9</v>
      </c>
      <c r="BU42" s="27">
        <v>7</v>
      </c>
      <c r="BV42" s="27">
        <v>6</v>
      </c>
      <c r="BW42" s="27">
        <v>3</v>
      </c>
      <c r="BX42" s="27">
        <v>4</v>
      </c>
      <c r="BY42" s="27">
        <f t="shared" si="13"/>
        <v>29</v>
      </c>
      <c r="BZ42" s="27">
        <v>0</v>
      </c>
      <c r="CA42" s="27">
        <v>0</v>
      </c>
      <c r="CB42" s="27">
        <v>0</v>
      </c>
      <c r="CC42" s="27">
        <f>VLOOKUP(C42,[4]genero!A$5:C$28,3,FALSE)</f>
        <v>17</v>
      </c>
      <c r="CD42" s="27">
        <f>VLOOKUP(C42,[4]genero!A$5:D$28,4,FALSE)</f>
        <v>12</v>
      </c>
      <c r="CE42" s="27">
        <f>VLOOKUP(C42,[4]genero!A$5:E$28,5,FALSE)</f>
        <v>2</v>
      </c>
      <c r="CF42" s="27">
        <f>VLOOKUP(C42,[4]genero!A$5:F$28,6,FALSE)</f>
        <v>29</v>
      </c>
      <c r="CG42" s="29">
        <v>0</v>
      </c>
      <c r="CH42" s="26">
        <f>VLOOKUP(C42,[5]genero!A$5:C$29,3,FALSE)</f>
        <v>9</v>
      </c>
      <c r="CI42" s="27">
        <f>VLOOKUP(C42,[5]genero!A$5:D$29,4,FALSE)</f>
        <v>9</v>
      </c>
      <c r="CJ42" s="27">
        <f t="shared" si="14"/>
        <v>18</v>
      </c>
      <c r="CK42" s="27">
        <v>0</v>
      </c>
      <c r="CL42" s="27">
        <v>0</v>
      </c>
      <c r="CM42" s="27">
        <v>0</v>
      </c>
      <c r="CN42" s="27">
        <v>9</v>
      </c>
      <c r="CO42" s="27">
        <v>8</v>
      </c>
      <c r="CP42" s="27">
        <v>0</v>
      </c>
      <c r="CQ42" s="27">
        <v>1</v>
      </c>
      <c r="CR42" s="27">
        <v>0</v>
      </c>
      <c r="CS42" s="27">
        <f t="shared" si="5"/>
        <v>18</v>
      </c>
      <c r="CT42" s="27">
        <v>0</v>
      </c>
      <c r="CU42" s="27">
        <v>0</v>
      </c>
      <c r="CV42" s="27">
        <v>0</v>
      </c>
      <c r="CW42" s="27">
        <f>VLOOKUP(C42,[5]estrato!A$5:C$29,3,FALSE)</f>
        <v>7</v>
      </c>
      <c r="CX42" s="27">
        <f>VLOOKUP(C42,[5]estrato!A$5:D$29,4,FALSE)</f>
        <v>9</v>
      </c>
      <c r="CY42" s="27">
        <f>VLOOKUP(C42,[5]estrato!A$5:E$29,5,FALSE)</f>
        <v>2</v>
      </c>
      <c r="CZ42" s="27">
        <f>VLOOKUP(C42,[5]estrato!A$5:F$29,6,FALSE)</f>
        <v>0</v>
      </c>
      <c r="DA42" s="29">
        <v>0</v>
      </c>
      <c r="DB42" s="26">
        <f>VLOOKUP(C42,[6]genero!A$5:C$28,3,FALSE)</f>
        <v>12</v>
      </c>
      <c r="DC42" s="27">
        <f>VLOOKUP(C42,[6]genero!A$5:D$28,4,FALSE)</f>
        <v>9</v>
      </c>
      <c r="DD42" s="27">
        <f t="shared" si="6"/>
        <v>21</v>
      </c>
      <c r="DE42" s="27">
        <v>0</v>
      </c>
      <c r="DF42" s="27">
        <v>0</v>
      </c>
      <c r="DG42" s="27">
        <v>0</v>
      </c>
      <c r="DH42" s="27">
        <v>4</v>
      </c>
      <c r="DI42" s="27">
        <v>3</v>
      </c>
      <c r="DJ42" s="27">
        <v>3</v>
      </c>
      <c r="DK42" s="27">
        <v>5</v>
      </c>
      <c r="DL42" s="27">
        <v>6</v>
      </c>
      <c r="DM42" s="33">
        <f t="shared" si="7"/>
        <v>21</v>
      </c>
      <c r="DN42" s="27">
        <f>VLOOKUP(C42,[6]comunidad!A$5:D$28,4,FALSE)</f>
        <v>0</v>
      </c>
      <c r="DO42" s="27">
        <f>VLOOKUP(C42,[6]comunidad!A$5:E$28,5,FALSE)</f>
        <v>0</v>
      </c>
      <c r="DP42" s="27">
        <v>0</v>
      </c>
      <c r="DQ42" s="27">
        <f>VLOOKUP(C42,[6]estrato!A$5:C$28,3,FALSE)</f>
        <v>8</v>
      </c>
      <c r="DR42" s="27">
        <f>VLOOKUP(C42,[6]estrato!A$5:D$28,4,FALSE)</f>
        <v>8</v>
      </c>
      <c r="DS42" s="27">
        <f>VLOOKUP(C42,[6]estrato!A$5:E$28,5,FALSE)</f>
        <v>5</v>
      </c>
      <c r="DT42" s="27">
        <f>VLOOKUP(C42,[6]estrato!A$5:F$28,6,FALSE)</f>
        <v>0</v>
      </c>
      <c r="DU42" s="29">
        <f>VLOOKUP(C42,[6]estrato!A$5:G$28,7,FALSE)</f>
        <v>0</v>
      </c>
      <c r="DV42" s="26">
        <f>VLOOKUP(C42,[7]genero!A$5:C$30,3,FALSE)</f>
        <v>12</v>
      </c>
      <c r="DW42" s="27">
        <f>VLOOKUP(C42,[7]genero!A$5:D$30,4,FALSE)</f>
        <v>5</v>
      </c>
      <c r="DX42" s="27">
        <f t="shared" si="8"/>
        <v>17</v>
      </c>
      <c r="DY42" s="27">
        <v>0</v>
      </c>
      <c r="DZ42" s="27">
        <v>0</v>
      </c>
      <c r="EA42" s="27">
        <v>0</v>
      </c>
      <c r="EB42" s="27">
        <v>10</v>
      </c>
      <c r="EC42" s="27">
        <v>1</v>
      </c>
      <c r="ED42" s="27">
        <v>5</v>
      </c>
      <c r="EE42" s="27">
        <v>0</v>
      </c>
      <c r="EF42" s="27">
        <v>1</v>
      </c>
      <c r="EG42" s="27">
        <f>SUM(DY42:EF42)</f>
        <v>17</v>
      </c>
      <c r="EH42" s="27">
        <f>VLOOKUP(C42,[7]poblacion!A$5:D$30,4,)</f>
        <v>0</v>
      </c>
      <c r="EI42" s="27">
        <v>0</v>
      </c>
      <c r="EJ42" s="27">
        <f>VLOOKUP(C42,[7]poblacion!A$5:E$30,5,)</f>
        <v>0</v>
      </c>
      <c r="EK42" s="31">
        <f>VLOOKUP(C42,[7]estrato!A$5:C$30,3,FALSE)</f>
        <v>12</v>
      </c>
      <c r="EL42" s="31">
        <f>VLOOKUP(C42,[7]estrato!A$5:D$30,4,FALSE)</f>
        <v>3</v>
      </c>
      <c r="EM42" s="31">
        <f>VLOOKUP(C42,[7]estrato!A$5:E$30,5,FALSE)</f>
        <v>2</v>
      </c>
      <c r="EN42" s="27">
        <f>VLOOKUP(C42,[7]estrato!A$5:F$30,6,FALSE)</f>
        <v>0</v>
      </c>
      <c r="EO42" s="29">
        <f>VLOOKUP(C42,[7]estrato!A$5:G$30,7,)</f>
        <v>0</v>
      </c>
      <c r="EP42" s="26">
        <f>VLOOKUP(C42,[8]genero!A$5:C$33,3,)</f>
        <v>11</v>
      </c>
      <c r="EQ42" s="27">
        <f>VLOOKUP(C42,[8]genero!A$5:D$33,4,)</f>
        <v>10</v>
      </c>
      <c r="ER42" s="27">
        <f t="shared" si="15"/>
        <v>21</v>
      </c>
      <c r="ES42" s="27">
        <v>0</v>
      </c>
      <c r="ET42" s="27">
        <v>0</v>
      </c>
      <c r="EU42" s="27">
        <v>0</v>
      </c>
      <c r="EV42" s="27">
        <v>6</v>
      </c>
      <c r="EW42" s="27">
        <v>7</v>
      </c>
      <c r="EX42" s="27">
        <v>3</v>
      </c>
      <c r="EY42" s="27">
        <v>1</v>
      </c>
      <c r="EZ42" s="27">
        <v>4</v>
      </c>
      <c r="FA42" s="27">
        <f t="shared" si="10"/>
        <v>21</v>
      </c>
      <c r="FB42" s="27">
        <f>VLOOKUP(C42,[8]comunidades!A$5:D$33,4,)</f>
        <v>0</v>
      </c>
      <c r="FC42" s="27">
        <f>VLOOKUP(C42,[8]comunidades!A$5:E$33,5,)</f>
        <v>0</v>
      </c>
      <c r="FD42" s="27">
        <f>VLOOKUP(C42,[8]comunidades!A$5:F$33,6,)</f>
        <v>0</v>
      </c>
      <c r="FE42" s="27">
        <f>VLOOKUP(C42,[8]estrato!A$5:C$33,3,)</f>
        <v>12</v>
      </c>
      <c r="FF42" s="27">
        <f>VLOOKUP(C42,[8]estrato!A$5:D$33,4,)</f>
        <v>3</v>
      </c>
      <c r="FG42" s="27">
        <f>VLOOKUP(C42,[8]estrato!A$5:E$33,5,)</f>
        <v>5</v>
      </c>
      <c r="FH42" s="27">
        <f>VLOOKUP(C42,[8]estrato!A$5:F$33,6,)</f>
        <v>1</v>
      </c>
      <c r="FI42" s="29">
        <v>0</v>
      </c>
    </row>
    <row r="43" spans="2:165" x14ac:dyDescent="0.25">
      <c r="B43" s="72"/>
      <c r="C43" s="24">
        <v>53004</v>
      </c>
      <c r="D43" s="25" t="s">
        <v>71</v>
      </c>
      <c r="E43" s="69"/>
      <c r="F43" s="26">
        <f>VLOOKUP(C43,[1]GENERO!A$5:C$27,3,)</f>
        <v>4</v>
      </c>
      <c r="G43" s="27">
        <f>VLOOKUP(C43,[1]GENERO!A$5:D$27,4,)</f>
        <v>5</v>
      </c>
      <c r="H43" s="27">
        <f t="shared" si="17"/>
        <v>9</v>
      </c>
      <c r="I43" s="27">
        <v>0</v>
      </c>
      <c r="J43" s="27">
        <v>0</v>
      </c>
      <c r="K43" s="27">
        <v>0</v>
      </c>
      <c r="L43" s="27">
        <v>0</v>
      </c>
      <c r="M43" s="27">
        <v>3</v>
      </c>
      <c r="N43" s="27">
        <v>4</v>
      </c>
      <c r="O43" s="27">
        <v>2</v>
      </c>
      <c r="P43" s="27">
        <v>0</v>
      </c>
      <c r="Q43" s="28">
        <f t="shared" si="16"/>
        <v>9</v>
      </c>
      <c r="R43" s="26">
        <v>0</v>
      </c>
      <c r="S43" s="27">
        <v>0</v>
      </c>
      <c r="T43" s="29">
        <v>0</v>
      </c>
      <c r="U43" s="26">
        <f>VLOOKUP(C43,[1]ESTRATO!A$5:C$27,3,)</f>
        <v>0</v>
      </c>
      <c r="V43" s="27">
        <f>VLOOKUP(C43,[1]ESTRATO!A$5:D$27,4,FALSE)</f>
        <v>9</v>
      </c>
      <c r="W43" s="27">
        <f>VLOOKUP(C43,[1]ESTRATO!A$5:E$27,5,FALSE)</f>
        <v>0</v>
      </c>
      <c r="X43" s="27">
        <f>VLOOKUP(C43,[1]ESTRATO!A$5:F$27,6,FALSE)</f>
        <v>0</v>
      </c>
      <c r="Y43" s="29">
        <v>0</v>
      </c>
      <c r="Z43" s="26">
        <f>VLOOKUP(C43,[2]GENERO!A$5:C$27,3,)</f>
        <v>4</v>
      </c>
      <c r="AA43" s="27">
        <f>VLOOKUP(C43,[2]GENERO!A$5:D$27,4,)</f>
        <v>13</v>
      </c>
      <c r="AB43" s="27">
        <f t="shared" si="11"/>
        <v>17</v>
      </c>
      <c r="AC43" s="27">
        <v>0</v>
      </c>
      <c r="AD43" s="27">
        <v>0</v>
      </c>
      <c r="AE43" s="27">
        <v>0</v>
      </c>
      <c r="AF43" s="27">
        <v>0</v>
      </c>
      <c r="AG43" s="27">
        <v>3</v>
      </c>
      <c r="AH43" s="27">
        <v>5</v>
      </c>
      <c r="AI43" s="27">
        <v>4</v>
      </c>
      <c r="AJ43" s="27">
        <v>5</v>
      </c>
      <c r="AK43" s="29">
        <f t="shared" si="2"/>
        <v>17</v>
      </c>
      <c r="AL43" s="26">
        <v>0</v>
      </c>
      <c r="AM43" s="27">
        <v>0</v>
      </c>
      <c r="AN43" s="29">
        <v>0</v>
      </c>
      <c r="AO43" s="30">
        <f>VLOOKUP(C43,[2]ESTRATO!A$5:C$27,3,FALSE)</f>
        <v>0</v>
      </c>
      <c r="AP43" s="31">
        <f>VLOOKUP(C43,[2]ESTRATO!A$5:D$27,4,FALSE)</f>
        <v>9</v>
      </c>
      <c r="AQ43" s="31">
        <f>VLOOKUP(C43,[2]ESTRATO!A$5:E$27,5,FALSE)</f>
        <v>6</v>
      </c>
      <c r="AR43" s="27">
        <f>VLOOKUP(C43,[2]ESTRATO!A$5:F$27,6,FALSE)</f>
        <v>2</v>
      </c>
      <c r="AS43" s="29">
        <f>VLOOKUP(C43,[2]ESTRATO!A$5:G$27,7,FALSE)</f>
        <v>0</v>
      </c>
      <c r="AT43" s="32">
        <v>0</v>
      </c>
      <c r="AU43" s="27">
        <v>0</v>
      </c>
      <c r="AV43" s="27">
        <f t="shared" si="3"/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f t="shared" si="12"/>
        <v>0</v>
      </c>
      <c r="BF43" s="27">
        <v>0</v>
      </c>
      <c r="BG43" s="27">
        <v>0</v>
      </c>
      <c r="BH43" s="27">
        <v>0</v>
      </c>
      <c r="BI43" s="31">
        <v>0</v>
      </c>
      <c r="BJ43" s="31">
        <v>0</v>
      </c>
      <c r="BK43" s="31">
        <v>0</v>
      </c>
      <c r="BL43" s="27">
        <v>0</v>
      </c>
      <c r="BM43" s="28">
        <v>0</v>
      </c>
      <c r="BN43" s="26">
        <f>VLOOKUP(C43,[4]genero!A$5:C$28,3,FALSE)</f>
        <v>1</v>
      </c>
      <c r="BO43" s="27">
        <f>VLOOKUP(C43,[4]genero!A$5:D$27,4,FALSE)</f>
        <v>4</v>
      </c>
      <c r="BP43" s="27">
        <f t="shared" si="4"/>
        <v>5</v>
      </c>
      <c r="BQ43" s="27">
        <v>0</v>
      </c>
      <c r="BR43" s="27">
        <v>0</v>
      </c>
      <c r="BS43" s="27">
        <v>0</v>
      </c>
      <c r="BT43" s="27">
        <v>0</v>
      </c>
      <c r="BU43" s="27">
        <v>2</v>
      </c>
      <c r="BV43" s="27">
        <v>3</v>
      </c>
      <c r="BW43" s="27">
        <v>0</v>
      </c>
      <c r="BX43" s="27">
        <v>0</v>
      </c>
      <c r="BY43" s="27">
        <f t="shared" si="13"/>
        <v>5</v>
      </c>
      <c r="BZ43" s="27">
        <v>0</v>
      </c>
      <c r="CA43" s="27">
        <v>0</v>
      </c>
      <c r="CB43" s="27">
        <v>0</v>
      </c>
      <c r="CC43" s="27">
        <f>VLOOKUP(C43,[4]genero!A$5:C$28,3,FALSE)</f>
        <v>1</v>
      </c>
      <c r="CD43" s="27">
        <f>VLOOKUP(C43,[4]genero!A$5:D$28,4,FALSE)</f>
        <v>4</v>
      </c>
      <c r="CE43" s="27">
        <f>VLOOKUP(C43,[4]genero!A$5:E$28,5,FALSE)</f>
        <v>2</v>
      </c>
      <c r="CF43" s="27">
        <f>VLOOKUP(C43,[4]genero!A$5:F$28,6,FALSE)</f>
        <v>5</v>
      </c>
      <c r="CG43" s="29">
        <v>0</v>
      </c>
      <c r="CH43" s="26">
        <f>VLOOKUP(C43,[5]genero!A$5:C$29,3,FALSE)</f>
        <v>4</v>
      </c>
      <c r="CI43" s="27">
        <f>VLOOKUP(C43,[5]genero!A$5:D$29,4,FALSE)</f>
        <v>7</v>
      </c>
      <c r="CJ43" s="27">
        <f t="shared" si="14"/>
        <v>11</v>
      </c>
      <c r="CK43" s="27">
        <v>0</v>
      </c>
      <c r="CL43" s="27">
        <v>0</v>
      </c>
      <c r="CM43" s="27">
        <v>0</v>
      </c>
      <c r="CN43" s="27">
        <v>0</v>
      </c>
      <c r="CO43" s="27">
        <v>3</v>
      </c>
      <c r="CP43" s="27">
        <v>1</v>
      </c>
      <c r="CQ43" s="27">
        <v>4</v>
      </c>
      <c r="CR43" s="27">
        <v>3</v>
      </c>
      <c r="CS43" s="27">
        <f t="shared" si="5"/>
        <v>11</v>
      </c>
      <c r="CT43" s="27">
        <v>0</v>
      </c>
      <c r="CU43" s="27">
        <v>0</v>
      </c>
      <c r="CV43" s="27">
        <v>0</v>
      </c>
      <c r="CW43" s="27">
        <f>VLOOKUP(C43,[5]estrato!A$5:C$29,3,FALSE)</f>
        <v>5</v>
      </c>
      <c r="CX43" s="27">
        <f>VLOOKUP(C43,[5]estrato!A$5:D$29,4,FALSE)</f>
        <v>4</v>
      </c>
      <c r="CY43" s="27">
        <f>VLOOKUP(C43,[5]estrato!A$5:E$29,5,FALSE)</f>
        <v>2</v>
      </c>
      <c r="CZ43" s="27">
        <f>VLOOKUP(C43,[5]estrato!A$5:F$29,6,FALSE)</f>
        <v>0</v>
      </c>
      <c r="DA43" s="29">
        <v>0</v>
      </c>
      <c r="DB43" s="26">
        <f>VLOOKUP(C43,[6]genero!A$5:C$28,3,FALSE)</f>
        <v>1</v>
      </c>
      <c r="DC43" s="27">
        <f>VLOOKUP(C43,[6]genero!A$5:D$28,4,FALSE)</f>
        <v>4</v>
      </c>
      <c r="DD43" s="27">
        <f t="shared" si="6"/>
        <v>5</v>
      </c>
      <c r="DE43" s="27">
        <v>0</v>
      </c>
      <c r="DF43" s="27">
        <v>0</v>
      </c>
      <c r="DG43" s="27">
        <v>0</v>
      </c>
      <c r="DH43" s="27">
        <v>1</v>
      </c>
      <c r="DI43" s="27">
        <v>1</v>
      </c>
      <c r="DJ43" s="27">
        <v>0</v>
      </c>
      <c r="DK43" s="27">
        <v>1</v>
      </c>
      <c r="DL43" s="27">
        <v>2</v>
      </c>
      <c r="DM43" s="33">
        <f t="shared" si="7"/>
        <v>5</v>
      </c>
      <c r="DN43" s="27">
        <f>VLOOKUP(C43,[6]comunidad!A$5:D$28,4,FALSE)</f>
        <v>0</v>
      </c>
      <c r="DO43" s="27">
        <f>VLOOKUP(C43,[6]comunidad!A$5:E$28,5,FALSE)</f>
        <v>0</v>
      </c>
      <c r="DP43" s="27">
        <v>0</v>
      </c>
      <c r="DQ43" s="27">
        <f>VLOOKUP(C43,[6]estrato!A$5:C$28,3,FALSE)</f>
        <v>2</v>
      </c>
      <c r="DR43" s="27">
        <f>VLOOKUP(C43,[6]estrato!A$5:D$28,4,FALSE)</f>
        <v>1</v>
      </c>
      <c r="DS43" s="27">
        <f>VLOOKUP(C43,[6]estrato!A$5:E$28,5,FALSE)</f>
        <v>2</v>
      </c>
      <c r="DT43" s="27">
        <f>VLOOKUP(C43,[6]estrato!A$5:F$28,6,FALSE)</f>
        <v>0</v>
      </c>
      <c r="DU43" s="29">
        <f>VLOOKUP(C43,[6]estrato!A$5:G$28,7,FALSE)</f>
        <v>0</v>
      </c>
      <c r="DV43" s="26">
        <f>VLOOKUP(C43,[7]genero!A$5:C$30,3,FALSE)</f>
        <v>1</v>
      </c>
      <c r="DW43" s="27">
        <f>VLOOKUP(C43,[7]genero!A$5:D$30,4,FALSE)</f>
        <v>1</v>
      </c>
      <c r="DX43" s="27">
        <f t="shared" si="8"/>
        <v>2</v>
      </c>
      <c r="DY43" s="27">
        <v>0</v>
      </c>
      <c r="DZ43" s="27">
        <v>0</v>
      </c>
      <c r="EA43" s="27">
        <v>0</v>
      </c>
      <c r="EB43" s="27">
        <v>0</v>
      </c>
      <c r="EC43" s="27">
        <v>0</v>
      </c>
      <c r="ED43" s="27">
        <v>0</v>
      </c>
      <c r="EE43" s="27">
        <v>1</v>
      </c>
      <c r="EF43" s="27">
        <v>1</v>
      </c>
      <c r="EG43" s="27">
        <f t="shared" si="9"/>
        <v>2</v>
      </c>
      <c r="EH43" s="27">
        <f>VLOOKUP(C43,[7]poblacion!A$5:D$30,4,)</f>
        <v>0</v>
      </c>
      <c r="EI43" s="27">
        <v>0</v>
      </c>
      <c r="EJ43" s="27">
        <f>VLOOKUP(C43,[7]poblacion!A$5:E$30,5,)</f>
        <v>0</v>
      </c>
      <c r="EK43" s="31">
        <f>VLOOKUP(C43,[7]estrato!A$5:C$30,3,FALSE)</f>
        <v>2</v>
      </c>
      <c r="EL43" s="31">
        <f>VLOOKUP(C43,[7]estrato!A$5:D$30,4,FALSE)</f>
        <v>0</v>
      </c>
      <c r="EM43" s="31">
        <f>VLOOKUP(C43,[7]estrato!A$5:E$30,5,FALSE)</f>
        <v>0</v>
      </c>
      <c r="EN43" s="27">
        <f>VLOOKUP(C43,[7]estrato!A$5:F$30,6,FALSE)</f>
        <v>0</v>
      </c>
      <c r="EO43" s="29">
        <f>VLOOKUP(C43,[7]estrato!A$5:G$30,7,)</f>
        <v>0</v>
      </c>
      <c r="EP43" s="26">
        <f>VLOOKUP(C43,[8]genero!A$5:C$33,3,)</f>
        <v>7</v>
      </c>
      <c r="EQ43" s="27">
        <f>VLOOKUP(C43,[8]genero!A$5:D$33,4,)</f>
        <v>6</v>
      </c>
      <c r="ER43" s="27">
        <f t="shared" si="15"/>
        <v>13</v>
      </c>
      <c r="ES43" s="27">
        <v>0</v>
      </c>
      <c r="ET43" s="27">
        <v>0</v>
      </c>
      <c r="EU43" s="27">
        <v>0</v>
      </c>
      <c r="EV43" s="27">
        <v>0</v>
      </c>
      <c r="EW43" s="27">
        <v>5</v>
      </c>
      <c r="EX43" s="27">
        <v>3</v>
      </c>
      <c r="EY43" s="27">
        <v>5</v>
      </c>
      <c r="EZ43" s="27">
        <v>0</v>
      </c>
      <c r="FA43" s="27">
        <f t="shared" si="10"/>
        <v>13</v>
      </c>
      <c r="FB43" s="27">
        <f>VLOOKUP(C43,[8]comunidades!A$5:D$33,4,)</f>
        <v>0</v>
      </c>
      <c r="FC43" s="27">
        <f>VLOOKUP(C43,[8]comunidades!A$5:E$33,5,)</f>
        <v>0</v>
      </c>
      <c r="FD43" s="27">
        <f>VLOOKUP(C43,[8]comunidades!A$5:F$33,6,)</f>
        <v>0</v>
      </c>
      <c r="FE43" s="27">
        <f>VLOOKUP(C43,[8]estrato!A$5:C$33,3,)</f>
        <v>8</v>
      </c>
      <c r="FF43" s="27">
        <f>VLOOKUP(C43,[8]estrato!A$5:D$33,4,)</f>
        <v>2</v>
      </c>
      <c r="FG43" s="27">
        <f>VLOOKUP(C43,[8]estrato!A$5:E$33,5,)</f>
        <v>2</v>
      </c>
      <c r="FH43" s="27">
        <f>VLOOKUP(C43,[8]estrato!A$5:F$33,6,)</f>
        <v>1</v>
      </c>
      <c r="FI43" s="29">
        <v>0</v>
      </c>
    </row>
    <row r="44" spans="2:165" ht="25.5" x14ac:dyDescent="0.25">
      <c r="B44" s="72"/>
      <c r="C44" s="24">
        <v>10347</v>
      </c>
      <c r="D44" s="25" t="s">
        <v>72</v>
      </c>
      <c r="E44" s="69"/>
      <c r="F44" s="26">
        <v>0</v>
      </c>
      <c r="G44" s="27">
        <v>0</v>
      </c>
      <c r="H44" s="27">
        <f t="shared" si="17"/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8">
        <f t="shared" si="16"/>
        <v>0</v>
      </c>
      <c r="R44" s="26">
        <v>0</v>
      </c>
      <c r="S44" s="27">
        <v>0</v>
      </c>
      <c r="T44" s="29">
        <v>0</v>
      </c>
      <c r="U44" s="26">
        <v>0</v>
      </c>
      <c r="V44" s="27">
        <v>0</v>
      </c>
      <c r="W44" s="27">
        <v>0</v>
      </c>
      <c r="X44" s="27">
        <v>0</v>
      </c>
      <c r="Y44" s="29">
        <v>0</v>
      </c>
      <c r="Z44" s="26">
        <v>0</v>
      </c>
      <c r="AA44" s="27">
        <v>0</v>
      </c>
      <c r="AB44" s="27">
        <f t="shared" si="11"/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9">
        <f t="shared" si="2"/>
        <v>0</v>
      </c>
      <c r="AL44" s="26">
        <v>0</v>
      </c>
      <c r="AM44" s="27">
        <v>0</v>
      </c>
      <c r="AN44" s="29">
        <v>0</v>
      </c>
      <c r="AO44" s="30">
        <v>0</v>
      </c>
      <c r="AP44" s="31">
        <v>0</v>
      </c>
      <c r="AQ44" s="31">
        <v>0</v>
      </c>
      <c r="AR44" s="27">
        <v>0</v>
      </c>
      <c r="AS44" s="29">
        <v>0</v>
      </c>
      <c r="AT44" s="32">
        <v>0</v>
      </c>
      <c r="AU44" s="27">
        <v>0</v>
      </c>
      <c r="AV44" s="27">
        <f t="shared" si="3"/>
        <v>0</v>
      </c>
      <c r="AW44" s="27">
        <v>0</v>
      </c>
      <c r="AX44" s="27">
        <v>0</v>
      </c>
      <c r="AY44" s="27">
        <v>0</v>
      </c>
      <c r="AZ44" s="27">
        <v>0</v>
      </c>
      <c r="BA44" s="27">
        <v>0</v>
      </c>
      <c r="BB44" s="27">
        <v>0</v>
      </c>
      <c r="BC44" s="27">
        <v>0</v>
      </c>
      <c r="BD44" s="27">
        <v>0</v>
      </c>
      <c r="BE44" s="27">
        <f t="shared" si="12"/>
        <v>0</v>
      </c>
      <c r="BF44" s="27">
        <v>0</v>
      </c>
      <c r="BG44" s="27">
        <v>0</v>
      </c>
      <c r="BH44" s="27">
        <v>0</v>
      </c>
      <c r="BI44" s="31">
        <v>0</v>
      </c>
      <c r="BJ44" s="31">
        <v>0</v>
      </c>
      <c r="BK44" s="31">
        <v>0</v>
      </c>
      <c r="BL44" s="27">
        <v>0</v>
      </c>
      <c r="BM44" s="28">
        <v>0</v>
      </c>
      <c r="BN44" s="26">
        <v>0</v>
      </c>
      <c r="BO44" s="27">
        <v>0</v>
      </c>
      <c r="BP44" s="27">
        <f t="shared" si="4"/>
        <v>0</v>
      </c>
      <c r="BQ44" s="27">
        <v>0</v>
      </c>
      <c r="BR44" s="27">
        <v>0</v>
      </c>
      <c r="BS44" s="27">
        <v>0</v>
      </c>
      <c r="BT44" s="27">
        <v>0</v>
      </c>
      <c r="BU44" s="27">
        <v>0</v>
      </c>
      <c r="BV44" s="27">
        <v>0</v>
      </c>
      <c r="BW44" s="27">
        <v>0</v>
      </c>
      <c r="BX44" s="27">
        <v>0</v>
      </c>
      <c r="BY44" s="27">
        <f t="shared" si="13"/>
        <v>0</v>
      </c>
      <c r="BZ44" s="27">
        <v>0</v>
      </c>
      <c r="CA44" s="27">
        <v>0</v>
      </c>
      <c r="CB44" s="27">
        <v>0</v>
      </c>
      <c r="CC44" s="27">
        <v>0</v>
      </c>
      <c r="CD44" s="27">
        <v>0</v>
      </c>
      <c r="CE44" s="27">
        <v>0</v>
      </c>
      <c r="CF44" s="27">
        <v>0</v>
      </c>
      <c r="CG44" s="29">
        <v>0</v>
      </c>
      <c r="CH44" s="26">
        <v>0</v>
      </c>
      <c r="CI44" s="27">
        <v>0</v>
      </c>
      <c r="CJ44" s="27">
        <v>0</v>
      </c>
      <c r="CK44" s="27">
        <v>0</v>
      </c>
      <c r="CL44" s="27">
        <v>0</v>
      </c>
      <c r="CM44" s="27">
        <v>0</v>
      </c>
      <c r="CN44" s="27">
        <v>0</v>
      </c>
      <c r="CO44" s="27">
        <v>0</v>
      </c>
      <c r="CP44" s="27">
        <v>0</v>
      </c>
      <c r="CQ44" s="27">
        <v>0</v>
      </c>
      <c r="CR44" s="27">
        <v>0</v>
      </c>
      <c r="CS44" s="27">
        <f t="shared" si="5"/>
        <v>0</v>
      </c>
      <c r="CT44" s="27">
        <v>0</v>
      </c>
      <c r="CU44" s="27">
        <v>0</v>
      </c>
      <c r="CV44" s="27">
        <v>0</v>
      </c>
      <c r="CW44" s="27">
        <v>0</v>
      </c>
      <c r="CX44" s="27">
        <v>0</v>
      </c>
      <c r="CY44" s="27">
        <v>0</v>
      </c>
      <c r="CZ44" s="27">
        <v>0</v>
      </c>
      <c r="DA44" s="29">
        <v>0</v>
      </c>
      <c r="DB44" s="26">
        <v>0</v>
      </c>
      <c r="DC44" s="27">
        <v>0</v>
      </c>
      <c r="DD44" s="27">
        <v>0</v>
      </c>
      <c r="DE44" s="27">
        <v>0</v>
      </c>
      <c r="DF44" s="27">
        <v>0</v>
      </c>
      <c r="DG44" s="27">
        <v>0</v>
      </c>
      <c r="DH44" s="27">
        <v>0</v>
      </c>
      <c r="DI44" s="27">
        <v>0</v>
      </c>
      <c r="DJ44" s="27">
        <v>0</v>
      </c>
      <c r="DK44" s="27">
        <v>0</v>
      </c>
      <c r="DL44" s="27">
        <v>0</v>
      </c>
      <c r="DM44" s="33">
        <f t="shared" si="7"/>
        <v>0</v>
      </c>
      <c r="DN44" s="27">
        <v>0</v>
      </c>
      <c r="DO44" s="27">
        <v>0</v>
      </c>
      <c r="DP44" s="27">
        <v>0</v>
      </c>
      <c r="DQ44" s="27">
        <v>0</v>
      </c>
      <c r="DR44" s="27">
        <v>0</v>
      </c>
      <c r="DS44" s="27">
        <v>0</v>
      </c>
      <c r="DT44" s="27">
        <v>0</v>
      </c>
      <c r="DU44" s="29">
        <v>0</v>
      </c>
      <c r="DV44" s="26">
        <v>0</v>
      </c>
      <c r="DW44" s="27">
        <v>0</v>
      </c>
      <c r="DX44" s="27">
        <v>0</v>
      </c>
      <c r="DY44" s="27">
        <v>0</v>
      </c>
      <c r="DZ44" s="27">
        <v>0</v>
      </c>
      <c r="EA44" s="27">
        <v>0</v>
      </c>
      <c r="EB44" s="27">
        <v>0</v>
      </c>
      <c r="EC44" s="27">
        <v>0</v>
      </c>
      <c r="ED44" s="27">
        <v>0</v>
      </c>
      <c r="EE44" s="27">
        <v>0</v>
      </c>
      <c r="EF44" s="27">
        <v>0</v>
      </c>
      <c r="EG44" s="27">
        <f t="shared" si="9"/>
        <v>0</v>
      </c>
      <c r="EH44" s="27">
        <v>0</v>
      </c>
      <c r="EI44" s="27">
        <v>0</v>
      </c>
      <c r="EJ44" s="27">
        <v>0</v>
      </c>
      <c r="EK44" s="31">
        <v>0</v>
      </c>
      <c r="EL44" s="31">
        <v>0</v>
      </c>
      <c r="EM44" s="31">
        <v>0</v>
      </c>
      <c r="EN44" s="27">
        <v>0</v>
      </c>
      <c r="EO44" s="29">
        <v>0</v>
      </c>
      <c r="EP44" s="26">
        <v>0</v>
      </c>
      <c r="EQ44" s="27">
        <v>0</v>
      </c>
      <c r="ER44" s="27">
        <v>0</v>
      </c>
      <c r="ES44" s="27">
        <v>0</v>
      </c>
      <c r="ET44" s="27">
        <v>0</v>
      </c>
      <c r="EU44" s="27">
        <v>0</v>
      </c>
      <c r="EV44" s="27">
        <v>0</v>
      </c>
      <c r="EW44" s="27">
        <v>0</v>
      </c>
      <c r="EX44" s="27">
        <v>0</v>
      </c>
      <c r="EY44" s="27">
        <v>0</v>
      </c>
      <c r="EZ44" s="27">
        <v>0</v>
      </c>
      <c r="FA44" s="27">
        <f t="shared" si="10"/>
        <v>0</v>
      </c>
      <c r="FB44" s="27">
        <v>0</v>
      </c>
      <c r="FC44" s="27">
        <v>0</v>
      </c>
      <c r="FD44" s="27">
        <v>0</v>
      </c>
      <c r="FE44" s="27">
        <v>0</v>
      </c>
      <c r="FF44" s="27">
        <v>0</v>
      </c>
      <c r="FG44" s="27">
        <v>0</v>
      </c>
      <c r="FH44" s="27">
        <v>0</v>
      </c>
      <c r="FI44" s="29">
        <v>0</v>
      </c>
    </row>
    <row r="45" spans="2:165" x14ac:dyDescent="0.25">
      <c r="B45" s="73" t="s">
        <v>73</v>
      </c>
      <c r="C45" s="11">
        <v>347</v>
      </c>
      <c r="D45" s="25" t="s">
        <v>74</v>
      </c>
      <c r="E45" s="69"/>
      <c r="F45" s="26">
        <f>VLOOKUP(C45,[1]GENERO!A$5:C$27,3,)</f>
        <v>11</v>
      </c>
      <c r="G45" s="27">
        <f>VLOOKUP(C45,[1]GENERO!A$5:D$27,4,)</f>
        <v>10</v>
      </c>
      <c r="H45" s="27">
        <f t="shared" si="17"/>
        <v>21</v>
      </c>
      <c r="I45" s="27">
        <v>0</v>
      </c>
      <c r="J45" s="27">
        <v>0</v>
      </c>
      <c r="K45" s="27">
        <v>0</v>
      </c>
      <c r="L45" s="27">
        <v>11</v>
      </c>
      <c r="M45" s="27">
        <v>9</v>
      </c>
      <c r="N45" s="27">
        <v>1</v>
      </c>
      <c r="O45" s="27">
        <v>0</v>
      </c>
      <c r="P45" s="27">
        <v>0</v>
      </c>
      <c r="Q45" s="28">
        <f t="shared" si="16"/>
        <v>21</v>
      </c>
      <c r="R45" s="26">
        <v>0</v>
      </c>
      <c r="S45" s="27">
        <v>1</v>
      </c>
      <c r="T45" s="29">
        <v>0</v>
      </c>
      <c r="U45" s="26">
        <f>VLOOKUP(C45,[1]ESTRATO!A$5:C$27,3,)</f>
        <v>5</v>
      </c>
      <c r="V45" s="27">
        <f>VLOOKUP(C45,[1]ESTRATO!A$5:D$27,4,FALSE)</f>
        <v>11</v>
      </c>
      <c r="W45" s="27">
        <f>VLOOKUP(C45,[1]ESTRATO!A$5:E$27,5,FALSE)</f>
        <v>5</v>
      </c>
      <c r="X45" s="27">
        <f>VLOOKUP(C45,[1]ESTRATO!A$5:F$27,6,FALSE)</f>
        <v>0</v>
      </c>
      <c r="Y45" s="29">
        <v>0</v>
      </c>
      <c r="Z45" s="26">
        <f>VLOOKUP(C45,[2]GENERO!A$5:C$27,3,)</f>
        <v>26</v>
      </c>
      <c r="AA45" s="27">
        <f>VLOOKUP(C45,[2]GENERO!A$5:D$27,4,)</f>
        <v>39</v>
      </c>
      <c r="AB45" s="27">
        <f t="shared" si="11"/>
        <v>65</v>
      </c>
      <c r="AC45" s="27">
        <v>0</v>
      </c>
      <c r="AD45" s="27">
        <v>0</v>
      </c>
      <c r="AE45" s="27">
        <v>0</v>
      </c>
      <c r="AF45" s="27">
        <v>47</v>
      </c>
      <c r="AG45" s="27">
        <v>16</v>
      </c>
      <c r="AH45" s="27">
        <v>2</v>
      </c>
      <c r="AI45" s="27">
        <v>0</v>
      </c>
      <c r="AJ45" s="27">
        <v>0</v>
      </c>
      <c r="AK45" s="29">
        <f t="shared" si="2"/>
        <v>65</v>
      </c>
      <c r="AL45" s="26">
        <v>3</v>
      </c>
      <c r="AM45" s="27">
        <v>0</v>
      </c>
      <c r="AN45" s="29">
        <v>0</v>
      </c>
      <c r="AO45" s="30">
        <f>VLOOKUP(C45,[2]ESTRATO!A$5:C$27,3,FALSE)</f>
        <v>32</v>
      </c>
      <c r="AP45" s="31">
        <f>VLOOKUP(C45,[2]ESTRATO!A$5:D$27,4,FALSE)</f>
        <v>16</v>
      </c>
      <c r="AQ45" s="31">
        <f>VLOOKUP(C45,[2]ESTRATO!A$5:E$27,5,FALSE)</f>
        <v>13</v>
      </c>
      <c r="AR45" s="27">
        <f>VLOOKUP(C45,[2]ESTRATO!A$5:F$27,6,FALSE)</f>
        <v>3</v>
      </c>
      <c r="AS45" s="29">
        <f>VLOOKUP(C45,[2]ESTRATO!A$5:G$27,7,FALSE)</f>
        <v>1</v>
      </c>
      <c r="AT45" s="32">
        <f>VLOOKUP(C45,[3]GENERO!A$5:D$26,4,FALSE)</f>
        <v>1</v>
      </c>
      <c r="AU45" s="27">
        <f>VLOOKUP(C45,[3]GENERO!A$5:C$26,3,FALSE)</f>
        <v>16</v>
      </c>
      <c r="AV45" s="27">
        <f t="shared" si="3"/>
        <v>17</v>
      </c>
      <c r="AW45" s="27">
        <v>0</v>
      </c>
      <c r="AX45" s="27">
        <v>0</v>
      </c>
      <c r="AY45" s="27">
        <v>0</v>
      </c>
      <c r="AZ45" s="27">
        <v>14</v>
      </c>
      <c r="BA45" s="27">
        <v>3</v>
      </c>
      <c r="BB45" s="27">
        <v>0</v>
      </c>
      <c r="BC45" s="27">
        <v>0</v>
      </c>
      <c r="BD45" s="27">
        <v>0</v>
      </c>
      <c r="BE45" s="27">
        <f t="shared" si="12"/>
        <v>17</v>
      </c>
      <c r="BF45" s="27">
        <v>1</v>
      </c>
      <c r="BG45" s="27">
        <v>0</v>
      </c>
      <c r="BH45" s="27">
        <v>0</v>
      </c>
      <c r="BI45" s="31">
        <f>VLOOKUP(C45,[3]ESTRATO!A$5:C$26,3,FALSE)</f>
        <v>9</v>
      </c>
      <c r="BJ45" s="31">
        <f>VLOOKUP(C45,[3]ESTRATO!A$5:D$26,4,FALSE)</f>
        <v>3</v>
      </c>
      <c r="BK45" s="31">
        <f>VLOOKUP(C45,[3]ESTRATO!A$5:E$26,5,FALSE)</f>
        <v>4</v>
      </c>
      <c r="BL45" s="27">
        <f>VLOOKUP(C45,[3]ESTRATO!A$5:F$26,6,FALSE)</f>
        <v>0</v>
      </c>
      <c r="BM45" s="28">
        <f>VLOOKUP(C45,[3]ESTRATO!A$5:G$26,7,FALSE)</f>
        <v>1</v>
      </c>
      <c r="BN45" s="26">
        <f>VLOOKUP(C45,[4]genero!A$5:C$28,3,FALSE)</f>
        <v>14</v>
      </c>
      <c r="BO45" s="27">
        <f>VLOOKUP(C45,[4]genero!A$5:D$27,4,FALSE)</f>
        <v>31</v>
      </c>
      <c r="BP45" s="27">
        <f t="shared" si="4"/>
        <v>45</v>
      </c>
      <c r="BQ45" s="27">
        <v>0</v>
      </c>
      <c r="BR45" s="27">
        <v>0</v>
      </c>
      <c r="BS45" s="27">
        <v>0</v>
      </c>
      <c r="BT45" s="27">
        <v>29</v>
      </c>
      <c r="BU45" s="27">
        <v>12</v>
      </c>
      <c r="BV45" s="27">
        <v>4</v>
      </c>
      <c r="BW45" s="27">
        <v>0</v>
      </c>
      <c r="BX45" s="27">
        <v>0</v>
      </c>
      <c r="BY45" s="27">
        <f t="shared" si="13"/>
        <v>45</v>
      </c>
      <c r="BZ45" s="27">
        <v>1</v>
      </c>
      <c r="CA45" s="27">
        <v>1</v>
      </c>
      <c r="CB45" s="27">
        <v>0</v>
      </c>
      <c r="CC45" s="27">
        <f>VLOOKUP(C45,[4]genero!A$5:C$28,3,FALSE)</f>
        <v>14</v>
      </c>
      <c r="CD45" s="27">
        <f>VLOOKUP(C45,[4]genero!A$5:D$28,4,FALSE)</f>
        <v>31</v>
      </c>
      <c r="CE45" s="27">
        <f>VLOOKUP(C45,[4]genero!A$5:E$28,5,FALSE)</f>
        <v>14</v>
      </c>
      <c r="CF45" s="27">
        <f>VLOOKUP(C45,[4]genero!A$5:F$28,6,FALSE)</f>
        <v>45</v>
      </c>
      <c r="CG45" s="29">
        <v>0</v>
      </c>
      <c r="CH45" s="26">
        <f>VLOOKUP(C45,[5]genero!A$5:C$29,3,FALSE)</f>
        <v>22</v>
      </c>
      <c r="CI45" s="27">
        <f>VLOOKUP(C45,[5]genero!A$5:D$29,4,FALSE)</f>
        <v>21</v>
      </c>
      <c r="CJ45" s="27">
        <f t="shared" si="14"/>
        <v>43</v>
      </c>
      <c r="CK45" s="27">
        <v>0</v>
      </c>
      <c r="CL45" s="27">
        <v>0</v>
      </c>
      <c r="CM45" s="27">
        <v>0</v>
      </c>
      <c r="CN45" s="27">
        <v>23</v>
      </c>
      <c r="CO45" s="27">
        <v>18</v>
      </c>
      <c r="CP45" s="27">
        <v>2</v>
      </c>
      <c r="CQ45" s="27">
        <v>0</v>
      </c>
      <c r="CR45" s="27">
        <v>0</v>
      </c>
      <c r="CS45" s="27">
        <f t="shared" si="5"/>
        <v>43</v>
      </c>
      <c r="CT45" s="27">
        <v>1</v>
      </c>
      <c r="CU45" s="27">
        <v>0</v>
      </c>
      <c r="CV45" s="27">
        <v>0</v>
      </c>
      <c r="CW45" s="27">
        <f>VLOOKUP(C45,[5]estrato!A$5:C$29,3,FALSE)</f>
        <v>21</v>
      </c>
      <c r="CX45" s="27">
        <f>VLOOKUP(C45,[5]estrato!A$5:D$29,4,FALSE)</f>
        <v>11</v>
      </c>
      <c r="CY45" s="27">
        <f>VLOOKUP(C45,[5]estrato!A$5:E$29,5,FALSE)</f>
        <v>10</v>
      </c>
      <c r="CZ45" s="27">
        <f>VLOOKUP(C45,[5]estrato!A$5:F$29,6,FALSE)</f>
        <v>1</v>
      </c>
      <c r="DA45" s="29">
        <v>0</v>
      </c>
      <c r="DB45" s="26">
        <f>VLOOKUP(C45,[6]genero!A$5:C$28,3,FALSE)</f>
        <v>14</v>
      </c>
      <c r="DC45" s="27">
        <f>VLOOKUP(C45,[6]genero!A$5:D$28,4,FALSE)</f>
        <v>25</v>
      </c>
      <c r="DD45" s="27">
        <f t="shared" si="6"/>
        <v>39</v>
      </c>
      <c r="DE45" s="27">
        <v>0</v>
      </c>
      <c r="DF45" s="27">
        <v>0</v>
      </c>
      <c r="DG45" s="27">
        <v>0</v>
      </c>
      <c r="DH45" s="27">
        <v>22</v>
      </c>
      <c r="DI45" s="27">
        <v>12</v>
      </c>
      <c r="DJ45" s="27">
        <v>3</v>
      </c>
      <c r="DK45" s="27">
        <v>2</v>
      </c>
      <c r="DL45" s="27">
        <v>0</v>
      </c>
      <c r="DM45" s="33">
        <f t="shared" si="7"/>
        <v>39</v>
      </c>
      <c r="DN45" s="27">
        <f>VLOOKUP(C45,[6]comunidad!A$5:D$28,4,FALSE)</f>
        <v>0</v>
      </c>
      <c r="DO45" s="27">
        <f>VLOOKUP(C45,[6]comunidad!A$5:E$28,5,FALSE)</f>
        <v>0</v>
      </c>
      <c r="DP45" s="27">
        <v>0</v>
      </c>
      <c r="DQ45" s="27">
        <f>VLOOKUP(C45,[6]estrato!A$5:C$28,3,FALSE)</f>
        <v>15</v>
      </c>
      <c r="DR45" s="27">
        <f>VLOOKUP(C45,[6]estrato!A$5:D$28,4,FALSE)</f>
        <v>11</v>
      </c>
      <c r="DS45" s="27">
        <f>VLOOKUP(C45,[6]estrato!A$5:E$28,5,FALSE)</f>
        <v>10</v>
      </c>
      <c r="DT45" s="27">
        <f>VLOOKUP(C45,[6]estrato!A$5:F$28,6,FALSE)</f>
        <v>3</v>
      </c>
      <c r="DU45" s="29">
        <f>VLOOKUP(C45,[6]estrato!A$5:G$28,7,FALSE)</f>
        <v>0</v>
      </c>
      <c r="DV45" s="26">
        <f>VLOOKUP(C45,[7]genero!A$5:C$30,3,FALSE)</f>
        <v>22</v>
      </c>
      <c r="DW45" s="27">
        <f>VLOOKUP(C45,[7]genero!A$5:D$30,4,FALSE)</f>
        <v>27</v>
      </c>
      <c r="DX45" s="27">
        <f t="shared" si="8"/>
        <v>49</v>
      </c>
      <c r="DY45" s="27">
        <v>0</v>
      </c>
      <c r="DZ45" s="27">
        <v>0</v>
      </c>
      <c r="EA45" s="27">
        <v>1</v>
      </c>
      <c r="EB45" s="27">
        <v>30</v>
      </c>
      <c r="EC45" s="27">
        <v>15</v>
      </c>
      <c r="ED45" s="27">
        <v>1</v>
      </c>
      <c r="EE45" s="27">
        <v>2</v>
      </c>
      <c r="EF45" s="27">
        <v>0</v>
      </c>
      <c r="EG45" s="27">
        <f t="shared" si="9"/>
        <v>49</v>
      </c>
      <c r="EH45" s="27">
        <f>VLOOKUP(C45,[7]poblacion!A$5:D$30,4,)</f>
        <v>2</v>
      </c>
      <c r="EI45" s="27">
        <v>0</v>
      </c>
      <c r="EJ45" s="27">
        <f>VLOOKUP(C45,[7]poblacion!A$5:E$30,5,)</f>
        <v>2</v>
      </c>
      <c r="EK45" s="31">
        <f>VLOOKUP(C45,[7]estrato!A$5:C$30,3,FALSE)</f>
        <v>15</v>
      </c>
      <c r="EL45" s="31">
        <f>VLOOKUP(C45,[7]estrato!A$5:D$30,4,FALSE)</f>
        <v>19</v>
      </c>
      <c r="EM45" s="31">
        <f>VLOOKUP(C45,[7]estrato!A$5:E$30,5,FALSE)</f>
        <v>11</v>
      </c>
      <c r="EN45" s="27">
        <f>VLOOKUP(C45,[7]estrato!A$5:F$30,6,FALSE)</f>
        <v>4</v>
      </c>
      <c r="EO45" s="29">
        <f>VLOOKUP(C45,[7]estrato!A$5:G$30,7,)</f>
        <v>0</v>
      </c>
      <c r="EP45" s="26">
        <f>VLOOKUP(C45,[8]genero!A$5:C$33,3,)</f>
        <v>18</v>
      </c>
      <c r="EQ45" s="27">
        <f>VLOOKUP(C45,[8]genero!A$5:D$33,4,)</f>
        <v>31</v>
      </c>
      <c r="ER45" s="27">
        <f t="shared" si="15"/>
        <v>49</v>
      </c>
      <c r="ES45" s="27">
        <v>0</v>
      </c>
      <c r="ET45" s="27">
        <v>0</v>
      </c>
      <c r="EU45" s="27">
        <v>0</v>
      </c>
      <c r="EV45" s="27">
        <v>37</v>
      </c>
      <c r="EW45" s="27">
        <v>9</v>
      </c>
      <c r="EX45" s="27">
        <v>3</v>
      </c>
      <c r="EY45" s="27">
        <v>0</v>
      </c>
      <c r="EZ45" s="27">
        <v>0</v>
      </c>
      <c r="FA45" s="27">
        <f t="shared" si="10"/>
        <v>49</v>
      </c>
      <c r="FB45" s="27">
        <f>VLOOKUP(C45,[8]comunidades!A$5:D$33,4,)</f>
        <v>3</v>
      </c>
      <c r="FC45" s="27">
        <f>VLOOKUP(C45,[8]comunidades!A$5:E$33,5,)</f>
        <v>0</v>
      </c>
      <c r="FD45" s="27">
        <f>VLOOKUP(C45,[8]comunidades!A$5:F$33,6,)</f>
        <v>1</v>
      </c>
      <c r="FE45" s="27">
        <f>VLOOKUP(C45,[8]estrato!A$5:C$33,3,)</f>
        <v>18</v>
      </c>
      <c r="FF45" s="27">
        <f>VLOOKUP(C45,[8]estrato!A$5:D$33,4,)</f>
        <v>18</v>
      </c>
      <c r="FG45" s="27">
        <f>VLOOKUP(C45,[8]estrato!A$5:E$33,5,)</f>
        <v>11</v>
      </c>
      <c r="FH45" s="27">
        <f>VLOOKUP(C45,[8]estrato!A$5:F$33,6,)</f>
        <v>2</v>
      </c>
      <c r="FI45" s="29">
        <v>0</v>
      </c>
    </row>
    <row r="46" spans="2:165" ht="25.5" x14ac:dyDescent="0.25">
      <c r="B46" s="73"/>
      <c r="C46" s="11">
        <v>55044</v>
      </c>
      <c r="D46" s="25" t="s">
        <v>75</v>
      </c>
      <c r="E46" s="69"/>
      <c r="F46" s="26">
        <f>VLOOKUP(C46,[1]GENERO!A$5:C$27,3,)</f>
        <v>1</v>
      </c>
      <c r="G46" s="27">
        <f>VLOOKUP(C46,[1]GENERO!A$5:D$27,4,)</f>
        <v>0</v>
      </c>
      <c r="H46" s="27">
        <f t="shared" si="17"/>
        <v>1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1</v>
      </c>
      <c r="O46" s="27">
        <v>0</v>
      </c>
      <c r="P46" s="27">
        <v>0</v>
      </c>
      <c r="Q46" s="28">
        <f t="shared" si="16"/>
        <v>1</v>
      </c>
      <c r="R46" s="26">
        <v>0</v>
      </c>
      <c r="S46" s="27">
        <v>0</v>
      </c>
      <c r="T46" s="29">
        <v>0</v>
      </c>
      <c r="U46" s="26">
        <f>VLOOKUP(C46,[1]ESTRATO!A$5:C$27,3,)</f>
        <v>0</v>
      </c>
      <c r="V46" s="27">
        <f>VLOOKUP(C46,[1]ESTRATO!A$5:D$27,4,FALSE)</f>
        <v>1</v>
      </c>
      <c r="W46" s="27">
        <f>VLOOKUP(C46,[1]ESTRATO!A$5:E$27,5,FALSE)</f>
        <v>0</v>
      </c>
      <c r="X46" s="27">
        <f>VLOOKUP(C46,[1]ESTRATO!A$5:F$27,6,FALSE)</f>
        <v>0</v>
      </c>
      <c r="Y46" s="29">
        <v>0</v>
      </c>
      <c r="Z46" s="26">
        <f>VLOOKUP(C46,[2]GENERO!A$5:C$27,3,)</f>
        <v>1</v>
      </c>
      <c r="AA46" s="27">
        <f>VLOOKUP(C46,[2]GENERO!A$5:D$27,4,)</f>
        <v>1</v>
      </c>
      <c r="AB46" s="27">
        <f t="shared" si="11"/>
        <v>2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1</v>
      </c>
      <c r="AI46" s="27">
        <v>0</v>
      </c>
      <c r="AJ46" s="27">
        <v>1</v>
      </c>
      <c r="AK46" s="29">
        <f t="shared" si="2"/>
        <v>2</v>
      </c>
      <c r="AL46" s="26">
        <v>0</v>
      </c>
      <c r="AM46" s="27">
        <v>0</v>
      </c>
      <c r="AN46" s="29">
        <v>0</v>
      </c>
      <c r="AO46" s="30">
        <f>VLOOKUP(C46,[2]ESTRATO!A$5:C$27,3,FALSE)</f>
        <v>0</v>
      </c>
      <c r="AP46" s="31">
        <f>VLOOKUP(C46,[2]ESTRATO!A$5:D$27,4,FALSE)</f>
        <v>2</v>
      </c>
      <c r="AQ46" s="31">
        <f>VLOOKUP(C46,[2]ESTRATO!A$5:E$27,5,FALSE)</f>
        <v>0</v>
      </c>
      <c r="AR46" s="27">
        <f>VLOOKUP(C46,[2]ESTRATO!A$5:F$27,6,FALSE)</f>
        <v>0</v>
      </c>
      <c r="AS46" s="29">
        <f>VLOOKUP(C46,[2]ESTRATO!A$5:G$27,7,FALSE)</f>
        <v>0</v>
      </c>
      <c r="AT46" s="32">
        <f>VLOOKUP(C46,[3]GENERO!A$5:D$26,4,FALSE)</f>
        <v>0</v>
      </c>
      <c r="AU46" s="27">
        <f>VLOOKUP(C46,[3]GENERO!A$5:C$26,3,FALSE)</f>
        <v>1</v>
      </c>
      <c r="AV46" s="27">
        <f t="shared" si="3"/>
        <v>1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1</v>
      </c>
      <c r="BD46" s="27">
        <v>0</v>
      </c>
      <c r="BE46" s="27">
        <f t="shared" si="12"/>
        <v>1</v>
      </c>
      <c r="BF46" s="27">
        <v>0</v>
      </c>
      <c r="BG46" s="27">
        <v>0</v>
      </c>
      <c r="BH46" s="27">
        <v>0</v>
      </c>
      <c r="BI46" s="31">
        <f>VLOOKUP(C46,[3]ESTRATO!A$5:C$26,3,FALSE)</f>
        <v>1</v>
      </c>
      <c r="BJ46" s="31">
        <f>VLOOKUP(C46,[3]ESTRATO!A$5:D$26,4,FALSE)</f>
        <v>0</v>
      </c>
      <c r="BK46" s="31">
        <f>VLOOKUP(C46,[3]ESTRATO!A$5:E$26,5,FALSE)</f>
        <v>0</v>
      </c>
      <c r="BL46" s="27">
        <f>VLOOKUP(C46,[3]ESTRATO!A$5:F$26,6,FALSE)</f>
        <v>0</v>
      </c>
      <c r="BM46" s="28">
        <f>VLOOKUP(C46,[3]ESTRATO!A$5:G$26,7,FALSE)</f>
        <v>0</v>
      </c>
      <c r="BN46" s="26">
        <f>VLOOKUP(C46,[4]genero!A$5:C$28,3,FALSE)</f>
        <v>1</v>
      </c>
      <c r="BO46" s="27">
        <f>VLOOKUP(C46,[4]genero!A$5:D$27,4,FALSE)</f>
        <v>1</v>
      </c>
      <c r="BP46" s="27">
        <f t="shared" si="4"/>
        <v>2</v>
      </c>
      <c r="BQ46" s="27">
        <v>0</v>
      </c>
      <c r="BR46" s="27">
        <v>0</v>
      </c>
      <c r="BS46" s="27">
        <v>0</v>
      </c>
      <c r="BT46" s="27">
        <v>0</v>
      </c>
      <c r="BU46" s="27">
        <v>0</v>
      </c>
      <c r="BV46" s="27">
        <v>1</v>
      </c>
      <c r="BW46" s="27">
        <v>0</v>
      </c>
      <c r="BX46" s="27">
        <v>0</v>
      </c>
      <c r="BY46" s="27">
        <f t="shared" si="13"/>
        <v>1</v>
      </c>
      <c r="BZ46" s="27">
        <v>0</v>
      </c>
      <c r="CA46" s="27">
        <v>0</v>
      </c>
      <c r="CB46" s="27">
        <v>0</v>
      </c>
      <c r="CC46" s="27">
        <f>VLOOKUP(C46,[4]genero!A$5:C$28,3,FALSE)</f>
        <v>1</v>
      </c>
      <c r="CD46" s="27">
        <f>VLOOKUP(C46,[4]genero!A$5:D$28,4,FALSE)</f>
        <v>1</v>
      </c>
      <c r="CE46" s="27">
        <f>VLOOKUP(C46,[4]genero!A$5:E$28,5,FALSE)</f>
        <v>0</v>
      </c>
      <c r="CF46" s="27">
        <f>VLOOKUP(C46,[4]genero!A$5:F$28,6,FALSE)</f>
        <v>1</v>
      </c>
      <c r="CG46" s="29">
        <v>0</v>
      </c>
      <c r="CH46" s="26">
        <v>0</v>
      </c>
      <c r="CI46" s="27">
        <v>0</v>
      </c>
      <c r="CJ46" s="27">
        <v>0</v>
      </c>
      <c r="CK46" s="27">
        <v>0</v>
      </c>
      <c r="CL46" s="27">
        <v>0</v>
      </c>
      <c r="CM46" s="27">
        <v>0</v>
      </c>
      <c r="CN46" s="27">
        <v>0</v>
      </c>
      <c r="CO46" s="27">
        <v>0</v>
      </c>
      <c r="CP46" s="27">
        <v>0</v>
      </c>
      <c r="CQ46" s="27">
        <v>0</v>
      </c>
      <c r="CR46" s="27">
        <v>0</v>
      </c>
      <c r="CS46" s="27">
        <f t="shared" si="5"/>
        <v>0</v>
      </c>
      <c r="CT46" s="27">
        <v>0</v>
      </c>
      <c r="CU46" s="27">
        <v>0</v>
      </c>
      <c r="CV46" s="27">
        <v>0</v>
      </c>
      <c r="CW46" s="27">
        <v>0</v>
      </c>
      <c r="CX46" s="27">
        <v>0</v>
      </c>
      <c r="CY46" s="27">
        <v>0</v>
      </c>
      <c r="CZ46" s="27">
        <v>0</v>
      </c>
      <c r="DA46" s="29">
        <v>0</v>
      </c>
      <c r="DB46" s="26">
        <f>VLOOKUP(C46,[6]genero!A$5:C$28,3,FALSE)</f>
        <v>0</v>
      </c>
      <c r="DC46" s="27">
        <f>VLOOKUP(C46,[6]genero!A$5:D$28,4,FALSE)</f>
        <v>3</v>
      </c>
      <c r="DD46" s="27">
        <f t="shared" si="6"/>
        <v>3</v>
      </c>
      <c r="DE46" s="27">
        <v>0</v>
      </c>
      <c r="DF46" s="27">
        <v>0</v>
      </c>
      <c r="DG46" s="27">
        <v>0</v>
      </c>
      <c r="DH46" s="27">
        <v>0</v>
      </c>
      <c r="DI46" s="27">
        <v>1</v>
      </c>
      <c r="DJ46" s="27">
        <v>1</v>
      </c>
      <c r="DK46" s="27">
        <v>0</v>
      </c>
      <c r="DL46" s="27">
        <v>1</v>
      </c>
      <c r="DM46" s="33">
        <f t="shared" si="7"/>
        <v>3</v>
      </c>
      <c r="DN46" s="27">
        <f>VLOOKUP(C46,[6]comunidad!A$5:D$28,4,FALSE)</f>
        <v>0</v>
      </c>
      <c r="DO46" s="27">
        <f>VLOOKUP(C46,[6]comunidad!A$5:E$28,5,FALSE)</f>
        <v>0</v>
      </c>
      <c r="DP46" s="27">
        <v>0</v>
      </c>
      <c r="DQ46" s="27">
        <f>VLOOKUP(C46,[6]estrato!A$5:C$28,3,FALSE)</f>
        <v>3</v>
      </c>
      <c r="DR46" s="27">
        <f>VLOOKUP(C46,[6]estrato!A$5:D$28,4,FALSE)</f>
        <v>0</v>
      </c>
      <c r="DS46" s="27">
        <f>VLOOKUP(C46,[6]estrato!A$5:E$28,5,FALSE)</f>
        <v>0</v>
      </c>
      <c r="DT46" s="27">
        <f>VLOOKUP(C46,[6]estrato!A$5:F$28,6,FALSE)</f>
        <v>0</v>
      </c>
      <c r="DU46" s="29">
        <f>VLOOKUP(C46,[6]estrato!A$5:G$28,7,FALSE)</f>
        <v>0</v>
      </c>
      <c r="DV46" s="26">
        <f>VLOOKUP(C46,[7]genero!A$5:C$30,3,FALSE)</f>
        <v>0</v>
      </c>
      <c r="DW46" s="27">
        <f>VLOOKUP(C46,[7]genero!A$5:D$30,4,FALSE)</f>
        <v>1</v>
      </c>
      <c r="DX46" s="27">
        <f t="shared" si="8"/>
        <v>1</v>
      </c>
      <c r="DY46" s="27">
        <v>0</v>
      </c>
      <c r="DZ46" s="27">
        <v>0</v>
      </c>
      <c r="EA46" s="27">
        <v>0</v>
      </c>
      <c r="EB46" s="27">
        <v>0</v>
      </c>
      <c r="EC46" s="27">
        <v>0</v>
      </c>
      <c r="ED46" s="27">
        <v>1</v>
      </c>
      <c r="EE46" s="27">
        <v>0</v>
      </c>
      <c r="EF46" s="27">
        <v>0</v>
      </c>
      <c r="EG46" s="27">
        <f t="shared" si="9"/>
        <v>1</v>
      </c>
      <c r="EH46" s="27">
        <f>VLOOKUP(C46,[7]poblacion!A$5:D$30,4,)</f>
        <v>0</v>
      </c>
      <c r="EI46" s="27">
        <v>0</v>
      </c>
      <c r="EJ46" s="27">
        <f>VLOOKUP(C46,[7]poblacion!A$5:E$30,5,)</f>
        <v>0</v>
      </c>
      <c r="EK46" s="31">
        <f>VLOOKUP(C46,[7]estrato!A$5:C$30,3,FALSE)</f>
        <v>1</v>
      </c>
      <c r="EL46" s="31">
        <f>VLOOKUP(C46,[7]estrato!A$5:D$30,4,FALSE)</f>
        <v>0</v>
      </c>
      <c r="EM46" s="31">
        <f>VLOOKUP(C46,[7]estrato!A$5:E$30,5,FALSE)</f>
        <v>0</v>
      </c>
      <c r="EN46" s="27">
        <f>VLOOKUP(C46,[7]estrato!A$5:F$30,6,FALSE)</f>
        <v>0</v>
      </c>
      <c r="EO46" s="29">
        <f>VLOOKUP(C46,[7]estrato!A$5:G$30,7,)</f>
        <v>0</v>
      </c>
      <c r="EP46" s="26">
        <f>VLOOKUP(C46,[8]genero!A$5:C$33,3,)</f>
        <v>0</v>
      </c>
      <c r="EQ46" s="27">
        <f>VLOOKUP(C46,[8]genero!A$5:D$33,4,)</f>
        <v>2</v>
      </c>
      <c r="ER46" s="27">
        <f t="shared" si="15"/>
        <v>2</v>
      </c>
      <c r="ES46" s="27">
        <v>0</v>
      </c>
      <c r="ET46" s="27">
        <v>0</v>
      </c>
      <c r="EU46" s="27">
        <v>0</v>
      </c>
      <c r="EV46" s="27">
        <v>0</v>
      </c>
      <c r="EW46" s="27">
        <v>0</v>
      </c>
      <c r="EX46" s="27">
        <v>1</v>
      </c>
      <c r="EY46" s="27">
        <v>0</v>
      </c>
      <c r="EZ46" s="27">
        <v>1</v>
      </c>
      <c r="FA46" s="27">
        <f t="shared" si="10"/>
        <v>2</v>
      </c>
      <c r="FB46" s="27">
        <f>VLOOKUP(C46,[8]comunidades!A$5:D$33,4,)</f>
        <v>0</v>
      </c>
      <c r="FC46" s="27">
        <f>VLOOKUP(C46,[8]comunidades!A$5:E$33,5,)</f>
        <v>0</v>
      </c>
      <c r="FD46" s="27">
        <f>VLOOKUP(C46,[8]comunidades!A$5:F$33,6,)</f>
        <v>0</v>
      </c>
      <c r="FE46" s="27">
        <f>VLOOKUP(C46,[8]estrato!A$5:C$33,3,)</f>
        <v>1</v>
      </c>
      <c r="FF46" s="27">
        <f>VLOOKUP(C46,[8]estrato!A$5:D$33,4,)</f>
        <v>0</v>
      </c>
      <c r="FG46" s="27">
        <f>VLOOKUP(C46,[8]estrato!A$5:E$33,5,)</f>
        <v>1</v>
      </c>
      <c r="FH46" s="27">
        <f>VLOOKUP(C46,[8]estrato!A$5:F$33,6,)</f>
        <v>0</v>
      </c>
      <c r="FI46" s="29">
        <v>0</v>
      </c>
    </row>
    <row r="47" spans="2:165" x14ac:dyDescent="0.25">
      <c r="B47" s="73"/>
      <c r="C47" s="11">
        <v>52703</v>
      </c>
      <c r="D47" s="25" t="s">
        <v>76</v>
      </c>
      <c r="E47" s="69"/>
      <c r="F47" s="26">
        <f>VLOOKUP(C47,[1]GENERO!A$5:C$27,3,)</f>
        <v>1</v>
      </c>
      <c r="G47" s="27">
        <f>VLOOKUP(C47,[1]GENERO!A$5:D$27,4,)</f>
        <v>2</v>
      </c>
      <c r="H47" s="27">
        <f t="shared" si="17"/>
        <v>3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1</v>
      </c>
      <c r="O47" s="27">
        <v>0</v>
      </c>
      <c r="P47" s="27">
        <v>2</v>
      </c>
      <c r="Q47" s="28">
        <f>SUM(I47:P47)</f>
        <v>3</v>
      </c>
      <c r="R47" s="26">
        <v>0</v>
      </c>
      <c r="S47" s="27">
        <v>0</v>
      </c>
      <c r="T47" s="29">
        <v>0</v>
      </c>
      <c r="U47" s="26">
        <f>VLOOKUP(C47,[1]ESTRATO!A$5:C$27,3,)</f>
        <v>0</v>
      </c>
      <c r="V47" s="27">
        <f>VLOOKUP(C47,[1]ESTRATO!A$5:D$27,4,FALSE)</f>
        <v>3</v>
      </c>
      <c r="W47" s="27">
        <f>VLOOKUP(C47,[1]ESTRATO!A$5:E$27,5,FALSE)</f>
        <v>0</v>
      </c>
      <c r="X47" s="27">
        <f>VLOOKUP(C47,[1]ESTRATO!A$5:F$27,6,FALSE)</f>
        <v>0</v>
      </c>
      <c r="Y47" s="29">
        <v>0</v>
      </c>
      <c r="Z47" s="26">
        <v>0</v>
      </c>
      <c r="AA47" s="27">
        <v>0</v>
      </c>
      <c r="AB47" s="27">
        <f t="shared" si="11"/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9">
        <f t="shared" si="2"/>
        <v>0</v>
      </c>
      <c r="AL47" s="26">
        <v>0</v>
      </c>
      <c r="AM47" s="27">
        <v>0</v>
      </c>
      <c r="AN47" s="29">
        <v>0</v>
      </c>
      <c r="AO47" s="30">
        <v>0</v>
      </c>
      <c r="AP47" s="31">
        <v>0</v>
      </c>
      <c r="AQ47" s="31">
        <v>0</v>
      </c>
      <c r="AR47" s="27">
        <v>0</v>
      </c>
      <c r="AS47" s="29">
        <v>0</v>
      </c>
      <c r="AT47" s="32">
        <f>VLOOKUP(C47,[3]GENERO!A$5:D$26,4,FALSE)</f>
        <v>0</v>
      </c>
      <c r="AU47" s="27">
        <f>VLOOKUP(C47,[3]GENERO!A$5:C$26,3,FALSE)</f>
        <v>1</v>
      </c>
      <c r="AV47" s="27">
        <f t="shared" si="3"/>
        <v>1</v>
      </c>
      <c r="AW47" s="27">
        <v>0</v>
      </c>
      <c r="AX47" s="27">
        <v>0</v>
      </c>
      <c r="AY47" s="27">
        <v>0</v>
      </c>
      <c r="AZ47" s="27">
        <v>0</v>
      </c>
      <c r="BA47" s="27">
        <v>0</v>
      </c>
      <c r="BB47" s="27">
        <v>0</v>
      </c>
      <c r="BC47" s="27">
        <v>1</v>
      </c>
      <c r="BD47" s="27">
        <v>0</v>
      </c>
      <c r="BE47" s="27">
        <f t="shared" si="12"/>
        <v>1</v>
      </c>
      <c r="BF47" s="27">
        <v>0</v>
      </c>
      <c r="BG47" s="27">
        <v>0</v>
      </c>
      <c r="BH47" s="27">
        <v>0</v>
      </c>
      <c r="BI47" s="31">
        <f>VLOOKUP(C47,[3]ESTRATO!A$5:C$26,3,FALSE)</f>
        <v>0</v>
      </c>
      <c r="BJ47" s="31">
        <f>VLOOKUP(C47,[3]ESTRATO!A$5:D$26,4,FALSE)</f>
        <v>0</v>
      </c>
      <c r="BK47" s="31">
        <f>VLOOKUP(C47,[3]ESTRATO!A$5:E$26,5,FALSE)</f>
        <v>1</v>
      </c>
      <c r="BL47" s="27">
        <f>VLOOKUP(C47,[3]ESTRATO!A$5:F$26,6,FALSE)</f>
        <v>0</v>
      </c>
      <c r="BM47" s="28">
        <f>VLOOKUP(C47,[3]ESTRATO!A$5:G$26,7,FALSE)</f>
        <v>0</v>
      </c>
      <c r="BN47" s="26">
        <f>VLOOKUP(C47,[4]genero!A$5:C$28,3,FALSE)</f>
        <v>3</v>
      </c>
      <c r="BO47" s="27">
        <f>VLOOKUP(C47,[4]genero!A$5:D$27,4,FALSE)</f>
        <v>3</v>
      </c>
      <c r="BP47" s="27">
        <f t="shared" si="4"/>
        <v>6</v>
      </c>
      <c r="BQ47" s="27">
        <v>0</v>
      </c>
      <c r="BR47" s="27">
        <v>0</v>
      </c>
      <c r="BS47" s="27">
        <v>0</v>
      </c>
      <c r="BT47" s="27">
        <v>3</v>
      </c>
      <c r="BU47" s="27">
        <v>1</v>
      </c>
      <c r="BV47" s="27">
        <v>1</v>
      </c>
      <c r="BW47" s="27">
        <v>0</v>
      </c>
      <c r="BX47" s="27">
        <v>1</v>
      </c>
      <c r="BY47" s="27">
        <f t="shared" si="13"/>
        <v>6</v>
      </c>
      <c r="BZ47" s="27">
        <v>0</v>
      </c>
      <c r="CA47" s="27">
        <v>0</v>
      </c>
      <c r="CB47" s="27">
        <v>0</v>
      </c>
      <c r="CC47" s="27">
        <f>VLOOKUP(C47,[4]genero!A$5:C$28,3,FALSE)</f>
        <v>3</v>
      </c>
      <c r="CD47" s="27">
        <f>VLOOKUP(C47,[4]genero!A$5:D$28,4,FALSE)</f>
        <v>3</v>
      </c>
      <c r="CE47" s="27">
        <f>VLOOKUP(C47,[4]genero!A$5:E$28,5,FALSE)</f>
        <v>3</v>
      </c>
      <c r="CF47" s="27">
        <f>VLOOKUP(C47,[4]genero!A$5:F$28,6,FALSE)</f>
        <v>6</v>
      </c>
      <c r="CG47" s="29">
        <v>0</v>
      </c>
      <c r="CH47" s="26">
        <f>VLOOKUP(C47,[5]genero!A$5:C$29,3,FALSE)</f>
        <v>0</v>
      </c>
      <c r="CI47" s="27">
        <f>VLOOKUP(C47,[5]genero!A$5:D$29,4,FALSE)</f>
        <v>1</v>
      </c>
      <c r="CJ47" s="27">
        <f t="shared" si="14"/>
        <v>1</v>
      </c>
      <c r="CK47" s="27">
        <v>0</v>
      </c>
      <c r="CL47" s="27">
        <v>0</v>
      </c>
      <c r="CM47" s="27">
        <v>0</v>
      </c>
      <c r="CN47" s="27">
        <v>0</v>
      </c>
      <c r="CO47" s="27">
        <v>1</v>
      </c>
      <c r="CP47" s="27">
        <v>0</v>
      </c>
      <c r="CQ47" s="27">
        <v>0</v>
      </c>
      <c r="CR47" s="27">
        <v>0</v>
      </c>
      <c r="CS47" s="27">
        <f t="shared" si="5"/>
        <v>1</v>
      </c>
      <c r="CT47" s="27">
        <v>0</v>
      </c>
      <c r="CU47" s="27">
        <v>0</v>
      </c>
      <c r="CV47" s="27">
        <v>0</v>
      </c>
      <c r="CW47" s="27">
        <f>VLOOKUP(C47,[5]estrato!A$5:C$29,3,FALSE)</f>
        <v>0</v>
      </c>
      <c r="CX47" s="27">
        <f>VLOOKUP(C47,[5]estrato!A$5:D$29,4,FALSE)</f>
        <v>0</v>
      </c>
      <c r="CY47" s="27">
        <f>VLOOKUP(C47,[5]estrato!A$5:E$29,5,FALSE)</f>
        <v>1</v>
      </c>
      <c r="CZ47" s="27">
        <f>VLOOKUP(C47,[5]estrato!A$5:F$29,6,FALSE)</f>
        <v>0</v>
      </c>
      <c r="DA47" s="29">
        <v>0</v>
      </c>
      <c r="DB47" s="26">
        <v>0</v>
      </c>
      <c r="DC47" s="27">
        <v>0</v>
      </c>
      <c r="DD47" s="27">
        <v>0</v>
      </c>
      <c r="DE47" s="27">
        <v>0</v>
      </c>
      <c r="DF47" s="27">
        <v>0</v>
      </c>
      <c r="DG47" s="27">
        <v>0</v>
      </c>
      <c r="DH47" s="27">
        <v>0</v>
      </c>
      <c r="DI47" s="27">
        <v>0</v>
      </c>
      <c r="DJ47" s="27">
        <v>0</v>
      </c>
      <c r="DK47" s="27">
        <v>0</v>
      </c>
      <c r="DL47" s="27">
        <v>0</v>
      </c>
      <c r="DM47" s="33">
        <f t="shared" si="7"/>
        <v>0</v>
      </c>
      <c r="DN47" s="27">
        <v>0</v>
      </c>
      <c r="DO47" s="27">
        <v>0</v>
      </c>
      <c r="DP47" s="27">
        <v>0</v>
      </c>
      <c r="DQ47" s="27">
        <v>0</v>
      </c>
      <c r="DR47" s="27">
        <v>0</v>
      </c>
      <c r="DS47" s="27">
        <v>0</v>
      </c>
      <c r="DT47" s="27">
        <v>0</v>
      </c>
      <c r="DU47" s="29">
        <v>0</v>
      </c>
      <c r="DV47" s="26">
        <v>0</v>
      </c>
      <c r="DW47" s="27">
        <v>0</v>
      </c>
      <c r="DX47" s="27">
        <v>0</v>
      </c>
      <c r="DY47" s="27">
        <v>0</v>
      </c>
      <c r="DZ47" s="27">
        <v>0</v>
      </c>
      <c r="EA47" s="27">
        <v>0</v>
      </c>
      <c r="EB47" s="27">
        <v>0</v>
      </c>
      <c r="EC47" s="27">
        <v>0</v>
      </c>
      <c r="ED47" s="27">
        <v>0</v>
      </c>
      <c r="EE47" s="27">
        <v>0</v>
      </c>
      <c r="EF47" s="27">
        <v>0</v>
      </c>
      <c r="EG47" s="27">
        <f t="shared" si="9"/>
        <v>0</v>
      </c>
      <c r="EH47" s="27">
        <v>0</v>
      </c>
      <c r="EI47" s="27">
        <v>0</v>
      </c>
      <c r="EJ47" s="27">
        <v>0</v>
      </c>
      <c r="EK47" s="31">
        <v>0</v>
      </c>
      <c r="EL47" s="31">
        <v>0</v>
      </c>
      <c r="EM47" s="31">
        <v>0</v>
      </c>
      <c r="EN47" s="27">
        <v>0</v>
      </c>
      <c r="EO47" s="29">
        <v>0</v>
      </c>
      <c r="EP47" s="26">
        <v>0</v>
      </c>
      <c r="EQ47" s="27">
        <v>0</v>
      </c>
      <c r="ER47" s="27">
        <v>0</v>
      </c>
      <c r="ES47" s="27">
        <v>0</v>
      </c>
      <c r="ET47" s="27">
        <v>0</v>
      </c>
      <c r="EU47" s="27">
        <v>0</v>
      </c>
      <c r="EV47" s="27">
        <v>0</v>
      </c>
      <c r="EW47" s="27">
        <v>0</v>
      </c>
      <c r="EX47" s="27">
        <v>0</v>
      </c>
      <c r="EY47" s="27">
        <v>0</v>
      </c>
      <c r="EZ47" s="27">
        <v>0</v>
      </c>
      <c r="FA47" s="27">
        <f t="shared" si="10"/>
        <v>0</v>
      </c>
      <c r="FB47" s="27">
        <v>0</v>
      </c>
      <c r="FC47" s="27">
        <v>0</v>
      </c>
      <c r="FD47" s="27">
        <v>0</v>
      </c>
      <c r="FE47" s="27">
        <v>0</v>
      </c>
      <c r="FF47" s="27">
        <v>0</v>
      </c>
      <c r="FG47" s="27">
        <v>0</v>
      </c>
      <c r="FH47" s="27">
        <v>0</v>
      </c>
      <c r="FI47" s="29">
        <v>0</v>
      </c>
    </row>
    <row r="48" spans="2:165" ht="25.5" x14ac:dyDescent="0.25">
      <c r="B48" s="73"/>
      <c r="C48" s="11">
        <v>103171</v>
      </c>
      <c r="D48" s="25" t="s">
        <v>77</v>
      </c>
      <c r="E48" s="69"/>
      <c r="F48" s="26">
        <v>0</v>
      </c>
      <c r="G48" s="27">
        <v>0</v>
      </c>
      <c r="H48" s="27">
        <f t="shared" si="17"/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8">
        <f t="shared" si="16"/>
        <v>0</v>
      </c>
      <c r="R48" s="26">
        <v>0</v>
      </c>
      <c r="S48" s="27">
        <v>0</v>
      </c>
      <c r="T48" s="29">
        <v>0</v>
      </c>
      <c r="U48" s="26">
        <v>0</v>
      </c>
      <c r="V48" s="27">
        <v>0</v>
      </c>
      <c r="W48" s="27">
        <v>0</v>
      </c>
      <c r="X48" s="27">
        <v>0</v>
      </c>
      <c r="Y48" s="29">
        <v>0</v>
      </c>
      <c r="Z48" s="26">
        <v>0</v>
      </c>
      <c r="AA48" s="27">
        <v>0</v>
      </c>
      <c r="AB48" s="27">
        <f t="shared" si="11"/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9">
        <f t="shared" si="2"/>
        <v>0</v>
      </c>
      <c r="AL48" s="26">
        <v>0</v>
      </c>
      <c r="AM48" s="27">
        <v>0</v>
      </c>
      <c r="AN48" s="29">
        <v>0</v>
      </c>
      <c r="AO48" s="30">
        <v>0</v>
      </c>
      <c r="AP48" s="31">
        <v>0</v>
      </c>
      <c r="AQ48" s="31">
        <v>0</v>
      </c>
      <c r="AR48" s="27">
        <v>0</v>
      </c>
      <c r="AS48" s="29">
        <v>0</v>
      </c>
      <c r="AT48" s="32">
        <v>0</v>
      </c>
      <c r="AU48" s="27">
        <v>0</v>
      </c>
      <c r="AV48" s="27">
        <f t="shared" si="3"/>
        <v>0</v>
      </c>
      <c r="AW48" s="27">
        <v>0</v>
      </c>
      <c r="AX48" s="27">
        <v>0</v>
      </c>
      <c r="AY48" s="27">
        <v>0</v>
      </c>
      <c r="AZ48" s="27">
        <v>0</v>
      </c>
      <c r="BA48" s="27">
        <v>0</v>
      </c>
      <c r="BB48" s="27">
        <v>0</v>
      </c>
      <c r="BC48" s="27">
        <v>0</v>
      </c>
      <c r="BD48" s="27">
        <v>0</v>
      </c>
      <c r="BE48" s="27">
        <f t="shared" si="12"/>
        <v>0</v>
      </c>
      <c r="BF48" s="27">
        <v>0</v>
      </c>
      <c r="BG48" s="27">
        <v>0</v>
      </c>
      <c r="BH48" s="27">
        <v>0</v>
      </c>
      <c r="BI48" s="31">
        <v>0</v>
      </c>
      <c r="BJ48" s="31">
        <v>0</v>
      </c>
      <c r="BK48" s="31">
        <v>0</v>
      </c>
      <c r="BL48" s="27">
        <v>0</v>
      </c>
      <c r="BM48" s="28">
        <v>0</v>
      </c>
      <c r="BN48" s="26">
        <v>0</v>
      </c>
      <c r="BO48" s="27">
        <v>0</v>
      </c>
      <c r="BP48" s="27">
        <f t="shared" si="4"/>
        <v>0</v>
      </c>
      <c r="BQ48" s="27">
        <v>0</v>
      </c>
      <c r="BR48" s="27">
        <v>0</v>
      </c>
      <c r="BS48" s="27">
        <v>0</v>
      </c>
      <c r="BT48" s="27">
        <v>0</v>
      </c>
      <c r="BU48" s="27">
        <v>0</v>
      </c>
      <c r="BV48" s="27">
        <v>0</v>
      </c>
      <c r="BW48" s="27">
        <v>0</v>
      </c>
      <c r="BX48" s="27">
        <v>0</v>
      </c>
      <c r="BY48" s="27">
        <f t="shared" si="13"/>
        <v>0</v>
      </c>
      <c r="BZ48" s="27">
        <v>0</v>
      </c>
      <c r="CA48" s="27">
        <v>0</v>
      </c>
      <c r="CB48" s="27">
        <v>0</v>
      </c>
      <c r="CC48" s="27">
        <v>0</v>
      </c>
      <c r="CD48" s="27">
        <v>0</v>
      </c>
      <c r="CE48" s="27">
        <v>0</v>
      </c>
      <c r="CF48" s="27">
        <v>0</v>
      </c>
      <c r="CG48" s="29">
        <v>0</v>
      </c>
      <c r="CH48" s="26">
        <v>0</v>
      </c>
      <c r="CI48" s="27">
        <v>0</v>
      </c>
      <c r="CJ48" s="27">
        <v>0</v>
      </c>
      <c r="CK48" s="27">
        <v>0</v>
      </c>
      <c r="CL48" s="27">
        <v>0</v>
      </c>
      <c r="CM48" s="27">
        <v>0</v>
      </c>
      <c r="CN48" s="27">
        <v>0</v>
      </c>
      <c r="CO48" s="27">
        <v>0</v>
      </c>
      <c r="CP48" s="27">
        <v>0</v>
      </c>
      <c r="CQ48" s="27">
        <v>0</v>
      </c>
      <c r="CR48" s="27">
        <v>0</v>
      </c>
      <c r="CS48" s="27">
        <f t="shared" si="5"/>
        <v>0</v>
      </c>
      <c r="CT48" s="27">
        <v>0</v>
      </c>
      <c r="CU48" s="27">
        <v>0</v>
      </c>
      <c r="CV48" s="27">
        <v>0</v>
      </c>
      <c r="CW48" s="27">
        <v>0</v>
      </c>
      <c r="CX48" s="27">
        <v>0</v>
      </c>
      <c r="CY48" s="27">
        <v>0</v>
      </c>
      <c r="CZ48" s="27">
        <v>0</v>
      </c>
      <c r="DA48" s="29">
        <v>0</v>
      </c>
      <c r="DB48" s="26">
        <v>0</v>
      </c>
      <c r="DC48" s="27">
        <v>0</v>
      </c>
      <c r="DD48" s="27">
        <v>0</v>
      </c>
      <c r="DE48" s="27">
        <v>0</v>
      </c>
      <c r="DF48" s="27">
        <v>0</v>
      </c>
      <c r="DG48" s="27">
        <v>0</v>
      </c>
      <c r="DH48" s="27">
        <v>0</v>
      </c>
      <c r="DI48" s="27">
        <v>0</v>
      </c>
      <c r="DJ48" s="27">
        <v>0</v>
      </c>
      <c r="DK48" s="27">
        <v>0</v>
      </c>
      <c r="DL48" s="27">
        <v>0</v>
      </c>
      <c r="DM48" s="33">
        <f t="shared" si="7"/>
        <v>0</v>
      </c>
      <c r="DN48" s="27">
        <v>0</v>
      </c>
      <c r="DO48" s="27">
        <v>0</v>
      </c>
      <c r="DP48" s="27">
        <v>0</v>
      </c>
      <c r="DQ48" s="27">
        <v>0</v>
      </c>
      <c r="DR48" s="27">
        <v>0</v>
      </c>
      <c r="DS48" s="27">
        <v>0</v>
      </c>
      <c r="DT48" s="27">
        <v>0</v>
      </c>
      <c r="DU48" s="29">
        <v>0</v>
      </c>
      <c r="DV48" s="26">
        <v>0</v>
      </c>
      <c r="DW48" s="27">
        <v>0</v>
      </c>
      <c r="DX48" s="27">
        <v>0</v>
      </c>
      <c r="DY48" s="27">
        <v>0</v>
      </c>
      <c r="DZ48" s="27">
        <v>0</v>
      </c>
      <c r="EA48" s="27">
        <v>0</v>
      </c>
      <c r="EB48" s="27">
        <v>0</v>
      </c>
      <c r="EC48" s="27">
        <v>0</v>
      </c>
      <c r="ED48" s="27">
        <v>0</v>
      </c>
      <c r="EE48" s="27">
        <v>0</v>
      </c>
      <c r="EF48" s="27">
        <v>0</v>
      </c>
      <c r="EG48" s="27">
        <f t="shared" si="9"/>
        <v>0</v>
      </c>
      <c r="EH48" s="27">
        <v>0</v>
      </c>
      <c r="EI48" s="27">
        <v>0</v>
      </c>
      <c r="EJ48" s="27">
        <v>0</v>
      </c>
      <c r="EK48" s="31">
        <v>0</v>
      </c>
      <c r="EL48" s="31">
        <v>0</v>
      </c>
      <c r="EM48" s="31">
        <v>0</v>
      </c>
      <c r="EN48" s="27">
        <v>0</v>
      </c>
      <c r="EO48" s="29">
        <v>0</v>
      </c>
      <c r="EP48" s="26">
        <v>0</v>
      </c>
      <c r="EQ48" s="27">
        <v>0</v>
      </c>
      <c r="ER48" s="27">
        <v>0</v>
      </c>
      <c r="ES48" s="27">
        <v>0</v>
      </c>
      <c r="ET48" s="27">
        <v>0</v>
      </c>
      <c r="EU48" s="27">
        <v>0</v>
      </c>
      <c r="EV48" s="27">
        <v>0</v>
      </c>
      <c r="EW48" s="27">
        <v>0</v>
      </c>
      <c r="EX48" s="27">
        <v>0</v>
      </c>
      <c r="EY48" s="27">
        <v>0</v>
      </c>
      <c r="EZ48" s="27">
        <v>0</v>
      </c>
      <c r="FA48" s="27">
        <f t="shared" si="10"/>
        <v>0</v>
      </c>
      <c r="FB48" s="27">
        <v>0</v>
      </c>
      <c r="FC48" s="27">
        <v>0</v>
      </c>
      <c r="FD48" s="27">
        <v>0</v>
      </c>
      <c r="FE48" s="27">
        <v>0</v>
      </c>
      <c r="FF48" s="27">
        <v>0</v>
      </c>
      <c r="FG48" s="27">
        <v>0</v>
      </c>
      <c r="FH48" s="27">
        <v>0</v>
      </c>
      <c r="FI48" s="29">
        <v>0</v>
      </c>
    </row>
    <row r="49" spans="2:166" x14ac:dyDescent="0.25">
      <c r="B49" s="73" t="s">
        <v>78</v>
      </c>
      <c r="C49" s="11">
        <v>53890</v>
      </c>
      <c r="D49" s="25" t="s">
        <v>79</v>
      </c>
      <c r="E49" s="69"/>
      <c r="F49" s="26">
        <v>0</v>
      </c>
      <c r="G49" s="27">
        <v>0</v>
      </c>
      <c r="H49" s="27">
        <f t="shared" si="17"/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8">
        <f t="shared" si="16"/>
        <v>0</v>
      </c>
      <c r="R49" s="26">
        <v>0</v>
      </c>
      <c r="S49" s="27">
        <v>0</v>
      </c>
      <c r="T49" s="29">
        <v>0</v>
      </c>
      <c r="U49" s="26">
        <v>0</v>
      </c>
      <c r="V49" s="27">
        <v>0</v>
      </c>
      <c r="W49" s="27">
        <v>0</v>
      </c>
      <c r="X49" s="27">
        <v>0</v>
      </c>
      <c r="Y49" s="29">
        <v>0</v>
      </c>
      <c r="Z49" s="26">
        <v>0</v>
      </c>
      <c r="AA49" s="27">
        <v>0</v>
      </c>
      <c r="AB49" s="27">
        <f t="shared" si="11"/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9">
        <f t="shared" si="2"/>
        <v>0</v>
      </c>
      <c r="AL49" s="26">
        <v>0</v>
      </c>
      <c r="AM49" s="27">
        <v>0</v>
      </c>
      <c r="AN49" s="29">
        <v>0</v>
      </c>
      <c r="AO49" s="30">
        <v>0</v>
      </c>
      <c r="AP49" s="31">
        <v>0</v>
      </c>
      <c r="AQ49" s="31">
        <v>0</v>
      </c>
      <c r="AR49" s="27">
        <v>0</v>
      </c>
      <c r="AS49" s="29">
        <v>0</v>
      </c>
      <c r="AT49" s="32">
        <v>0</v>
      </c>
      <c r="AU49" s="27">
        <v>0</v>
      </c>
      <c r="AV49" s="27">
        <f t="shared" si="3"/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f t="shared" si="12"/>
        <v>0</v>
      </c>
      <c r="BF49" s="27">
        <v>0</v>
      </c>
      <c r="BG49" s="27">
        <v>0</v>
      </c>
      <c r="BH49" s="27">
        <v>0</v>
      </c>
      <c r="BI49" s="31">
        <v>0</v>
      </c>
      <c r="BJ49" s="31">
        <v>0</v>
      </c>
      <c r="BK49" s="31">
        <v>0</v>
      </c>
      <c r="BL49" s="27">
        <v>0</v>
      </c>
      <c r="BM49" s="28">
        <v>0</v>
      </c>
      <c r="BN49" s="26">
        <v>0</v>
      </c>
      <c r="BO49" s="27">
        <v>0</v>
      </c>
      <c r="BP49" s="27">
        <f t="shared" si="4"/>
        <v>0</v>
      </c>
      <c r="BQ49" s="27">
        <v>0</v>
      </c>
      <c r="BR49" s="27">
        <v>0</v>
      </c>
      <c r="BS49" s="27">
        <v>0</v>
      </c>
      <c r="BT49" s="27">
        <v>0</v>
      </c>
      <c r="BU49" s="27">
        <v>0</v>
      </c>
      <c r="BV49" s="27">
        <v>0</v>
      </c>
      <c r="BW49" s="27">
        <v>0</v>
      </c>
      <c r="BX49" s="27">
        <v>0</v>
      </c>
      <c r="BY49" s="27">
        <f t="shared" si="13"/>
        <v>0</v>
      </c>
      <c r="BZ49" s="27">
        <v>0</v>
      </c>
      <c r="CA49" s="27">
        <v>0</v>
      </c>
      <c r="CB49" s="27">
        <v>0</v>
      </c>
      <c r="CC49" s="27">
        <v>0</v>
      </c>
      <c r="CD49" s="27">
        <v>0</v>
      </c>
      <c r="CE49" s="27">
        <v>0</v>
      </c>
      <c r="CF49" s="27">
        <v>0</v>
      </c>
      <c r="CG49" s="29">
        <v>0</v>
      </c>
      <c r="CH49" s="26">
        <v>0</v>
      </c>
      <c r="CI49" s="27">
        <v>0</v>
      </c>
      <c r="CJ49" s="27">
        <v>0</v>
      </c>
      <c r="CK49" s="27">
        <v>0</v>
      </c>
      <c r="CL49" s="27">
        <v>0</v>
      </c>
      <c r="CM49" s="27">
        <v>0</v>
      </c>
      <c r="CN49" s="27">
        <v>0</v>
      </c>
      <c r="CO49" s="27">
        <v>0</v>
      </c>
      <c r="CP49" s="27">
        <v>0</v>
      </c>
      <c r="CQ49" s="27">
        <v>0</v>
      </c>
      <c r="CR49" s="27">
        <v>0</v>
      </c>
      <c r="CS49" s="27">
        <f t="shared" si="5"/>
        <v>0</v>
      </c>
      <c r="CT49" s="27">
        <v>0</v>
      </c>
      <c r="CU49" s="27">
        <v>0</v>
      </c>
      <c r="CV49" s="27">
        <v>0</v>
      </c>
      <c r="CW49" s="27">
        <v>0</v>
      </c>
      <c r="CX49" s="27">
        <v>0</v>
      </c>
      <c r="CY49" s="27">
        <v>0</v>
      </c>
      <c r="CZ49" s="27">
        <v>0</v>
      </c>
      <c r="DA49" s="29">
        <v>0</v>
      </c>
      <c r="DB49" s="26">
        <v>0</v>
      </c>
      <c r="DC49" s="27">
        <v>0</v>
      </c>
      <c r="DD49" s="27">
        <v>0</v>
      </c>
      <c r="DE49" s="27">
        <v>0</v>
      </c>
      <c r="DF49" s="27">
        <v>0</v>
      </c>
      <c r="DG49" s="27">
        <v>0</v>
      </c>
      <c r="DH49" s="27">
        <v>0</v>
      </c>
      <c r="DI49" s="27">
        <v>0</v>
      </c>
      <c r="DJ49" s="27">
        <v>0</v>
      </c>
      <c r="DK49" s="27">
        <v>0</v>
      </c>
      <c r="DL49" s="27">
        <v>0</v>
      </c>
      <c r="DM49" s="33">
        <f t="shared" si="7"/>
        <v>0</v>
      </c>
      <c r="DN49" s="27">
        <v>0</v>
      </c>
      <c r="DO49" s="27">
        <v>0</v>
      </c>
      <c r="DP49" s="27">
        <v>0</v>
      </c>
      <c r="DQ49" s="27">
        <v>0</v>
      </c>
      <c r="DR49" s="27">
        <v>0</v>
      </c>
      <c r="DS49" s="27">
        <v>0</v>
      </c>
      <c r="DT49" s="27">
        <v>0</v>
      </c>
      <c r="DU49" s="29">
        <v>0</v>
      </c>
      <c r="DV49" s="26">
        <f>VLOOKUP(C49,[7]genero!A$5:C$30,3,FALSE)</f>
        <v>3</v>
      </c>
      <c r="DW49" s="27">
        <f>VLOOKUP(C49,[7]genero!A$5:D$30,4,FALSE)</f>
        <v>4</v>
      </c>
      <c r="DX49" s="27">
        <f t="shared" si="8"/>
        <v>7</v>
      </c>
      <c r="DY49" s="27">
        <v>0</v>
      </c>
      <c r="DZ49" s="27">
        <v>0</v>
      </c>
      <c r="EA49" s="27">
        <v>1</v>
      </c>
      <c r="EB49" s="27">
        <v>2</v>
      </c>
      <c r="EC49" s="27">
        <v>0</v>
      </c>
      <c r="ED49" s="27">
        <v>1</v>
      </c>
      <c r="EE49" s="27">
        <v>2</v>
      </c>
      <c r="EF49" s="27">
        <v>1</v>
      </c>
      <c r="EG49" s="27">
        <f t="shared" si="9"/>
        <v>7</v>
      </c>
      <c r="EH49" s="27">
        <f>VLOOKUP(C49,[7]poblacion!A$5:D$30,4,)</f>
        <v>0</v>
      </c>
      <c r="EI49" s="27">
        <v>0</v>
      </c>
      <c r="EJ49" s="27">
        <f>VLOOKUP(C49,[7]poblacion!A$5:E$30,5,)</f>
        <v>0</v>
      </c>
      <c r="EK49" s="31">
        <f>VLOOKUP(C49,[7]estrato!A$5:C$30,3,FALSE)</f>
        <v>1</v>
      </c>
      <c r="EL49" s="31">
        <f>VLOOKUP(C49,[7]estrato!A$5:D$30,4,FALSE)</f>
        <v>5</v>
      </c>
      <c r="EM49" s="31">
        <f>VLOOKUP(C49,[7]estrato!A$5:E$30,5,FALSE)</f>
        <v>1</v>
      </c>
      <c r="EN49" s="27">
        <f>VLOOKUP(C49,[7]estrato!A$5:F$30,6,FALSE)</f>
        <v>0</v>
      </c>
      <c r="EO49" s="29">
        <f>VLOOKUP(C49,[7]estrato!A$5:G$30,7,)</f>
        <v>0</v>
      </c>
      <c r="EP49" s="26">
        <f>VLOOKUP(C49,[8]genero!A$5:C$33,3,)</f>
        <v>4</v>
      </c>
      <c r="EQ49" s="27">
        <f>VLOOKUP(C49,[8]genero!A$5:D$33,4,)</f>
        <v>1</v>
      </c>
      <c r="ER49" s="27">
        <f t="shared" si="15"/>
        <v>5</v>
      </c>
      <c r="ES49" s="27">
        <v>0</v>
      </c>
      <c r="ET49" s="27">
        <v>0</v>
      </c>
      <c r="EU49" s="27">
        <v>1</v>
      </c>
      <c r="EV49" s="27">
        <v>2</v>
      </c>
      <c r="EW49" s="27">
        <v>0</v>
      </c>
      <c r="EX49" s="27">
        <v>1</v>
      </c>
      <c r="EY49" s="27">
        <v>1</v>
      </c>
      <c r="EZ49" s="27">
        <v>0</v>
      </c>
      <c r="FA49" s="27">
        <f t="shared" si="10"/>
        <v>5</v>
      </c>
      <c r="FB49" s="27">
        <f>VLOOKUP(C49,[8]comunidades!A$5:D$33,4,)</f>
        <v>0</v>
      </c>
      <c r="FC49" s="27">
        <f>VLOOKUP(C49,[8]comunidades!A$5:E$33,5,)</f>
        <v>0</v>
      </c>
      <c r="FD49" s="27">
        <f>VLOOKUP(C49,[8]comunidades!A$5:F$33,6,)</f>
        <v>0</v>
      </c>
      <c r="FE49" s="27">
        <f>VLOOKUP(C49,[8]estrato!A$5:C$33,3,)</f>
        <v>0</v>
      </c>
      <c r="FF49" s="27">
        <f>VLOOKUP(C49,[8]estrato!A$5:D$33,4,)</f>
        <v>2</v>
      </c>
      <c r="FG49" s="27">
        <f>VLOOKUP(C49,[8]estrato!A$5:E$33,5,)</f>
        <v>2</v>
      </c>
      <c r="FH49" s="27">
        <f>VLOOKUP(C49,[8]estrato!A$5:F$33,6,)</f>
        <v>1</v>
      </c>
      <c r="FI49" s="29">
        <v>0</v>
      </c>
    </row>
    <row r="50" spans="2:166" x14ac:dyDescent="0.25">
      <c r="B50" s="73"/>
      <c r="C50" s="11">
        <v>10554</v>
      </c>
      <c r="D50" s="25" t="s">
        <v>80</v>
      </c>
      <c r="E50" s="69"/>
      <c r="F50" s="26">
        <f>VLOOKUP(C50,[1]GENERO!A$5:C$27,3,)</f>
        <v>22</v>
      </c>
      <c r="G50" s="27">
        <f>VLOOKUP(C50,[1]GENERO!A$5:D$27,4,)</f>
        <v>19</v>
      </c>
      <c r="H50" s="27">
        <f t="shared" si="17"/>
        <v>41</v>
      </c>
      <c r="I50" s="27">
        <v>0</v>
      </c>
      <c r="J50" s="27">
        <v>0</v>
      </c>
      <c r="K50" s="27">
        <v>0</v>
      </c>
      <c r="L50" s="27">
        <v>28</v>
      </c>
      <c r="M50" s="27">
        <v>5</v>
      </c>
      <c r="N50" s="27">
        <v>3</v>
      </c>
      <c r="O50" s="27">
        <v>3</v>
      </c>
      <c r="P50" s="27">
        <v>2</v>
      </c>
      <c r="Q50" s="28">
        <f t="shared" si="16"/>
        <v>41</v>
      </c>
      <c r="R50" s="26">
        <v>0</v>
      </c>
      <c r="S50" s="27">
        <v>0</v>
      </c>
      <c r="T50" s="29">
        <v>0</v>
      </c>
      <c r="U50" s="26">
        <f>VLOOKUP(C50,[1]ESTRATO!A$5:C$27,3,)</f>
        <v>13</v>
      </c>
      <c r="V50" s="27">
        <f>VLOOKUP(C50,[1]ESTRATO!A$5:D$27,4,FALSE)</f>
        <v>20</v>
      </c>
      <c r="W50" s="27">
        <f>VLOOKUP(C50,[1]ESTRATO!A$5:E$27,5,FALSE)</f>
        <v>7</v>
      </c>
      <c r="X50" s="27">
        <f>VLOOKUP(C50,[1]ESTRATO!A$5:F$27,6,FALSE)</f>
        <v>1</v>
      </c>
      <c r="Y50" s="29">
        <v>0</v>
      </c>
      <c r="Z50" s="26">
        <f>VLOOKUP(C50,[2]GENERO!A$5:C$27,3,)</f>
        <v>30</v>
      </c>
      <c r="AA50" s="27">
        <f>VLOOKUP(C50,[2]GENERO!A$5:D$27,4,)</f>
        <v>13</v>
      </c>
      <c r="AB50" s="27">
        <f t="shared" si="11"/>
        <v>43</v>
      </c>
      <c r="AC50" s="27">
        <v>0</v>
      </c>
      <c r="AD50" s="27">
        <v>0</v>
      </c>
      <c r="AE50" s="27">
        <v>1</v>
      </c>
      <c r="AF50" s="27">
        <v>26</v>
      </c>
      <c r="AG50" s="27">
        <v>9</v>
      </c>
      <c r="AH50" s="27">
        <v>5</v>
      </c>
      <c r="AI50" s="27">
        <v>1</v>
      </c>
      <c r="AJ50" s="27">
        <v>1</v>
      </c>
      <c r="AK50" s="29">
        <f t="shared" si="2"/>
        <v>43</v>
      </c>
      <c r="AL50" s="26">
        <v>0</v>
      </c>
      <c r="AM50" s="27">
        <v>0</v>
      </c>
      <c r="AN50" s="29">
        <v>0</v>
      </c>
      <c r="AO50" s="30">
        <f>VLOOKUP(C50,[2]ESTRATO!A$5:C$27,3,FALSE)</f>
        <v>22</v>
      </c>
      <c r="AP50" s="31">
        <f>VLOOKUP(C50,[2]ESTRATO!A$5:D$27,4,FALSE)</f>
        <v>14</v>
      </c>
      <c r="AQ50" s="31">
        <f>VLOOKUP(C50,[2]ESTRATO!A$5:E$27,5,FALSE)</f>
        <v>5</v>
      </c>
      <c r="AR50" s="27">
        <f>VLOOKUP(C50,[2]ESTRATO!A$5:F$27,6,FALSE)</f>
        <v>2</v>
      </c>
      <c r="AS50" s="29">
        <f>VLOOKUP(C50,[2]ESTRATO!A$5:G$27,7,FALSE)</f>
        <v>0</v>
      </c>
      <c r="AT50" s="32">
        <f>VLOOKUP(C50,[3]GENERO!A$5:D$26,4,FALSE)</f>
        <v>21</v>
      </c>
      <c r="AU50" s="27">
        <f>VLOOKUP(C50,[3]GENERO!A$5:C$26,3,FALSE)</f>
        <v>19</v>
      </c>
      <c r="AV50" s="27">
        <f t="shared" si="3"/>
        <v>40</v>
      </c>
      <c r="AW50" s="27">
        <v>0</v>
      </c>
      <c r="AX50" s="27">
        <v>0</v>
      </c>
      <c r="AY50" s="27">
        <v>0</v>
      </c>
      <c r="AZ50" s="27">
        <v>27</v>
      </c>
      <c r="BA50" s="27">
        <v>5</v>
      </c>
      <c r="BB50" s="27">
        <v>1</v>
      </c>
      <c r="BC50" s="27">
        <v>2</v>
      </c>
      <c r="BD50" s="27">
        <v>5</v>
      </c>
      <c r="BE50" s="27">
        <f t="shared" si="12"/>
        <v>40</v>
      </c>
      <c r="BF50" s="27">
        <v>0</v>
      </c>
      <c r="BG50" s="27">
        <v>0</v>
      </c>
      <c r="BH50" s="27">
        <v>0</v>
      </c>
      <c r="BI50" s="31">
        <f>VLOOKUP(C50,[3]ESTRATO!A$5:C$26,3,FALSE)</f>
        <v>17</v>
      </c>
      <c r="BJ50" s="31">
        <f>VLOOKUP(C50,[3]ESTRATO!A$5:D$26,4,FALSE)</f>
        <v>10</v>
      </c>
      <c r="BK50" s="31">
        <f>VLOOKUP(C50,[3]ESTRATO!A$5:E$26,5,FALSE)</f>
        <v>9</v>
      </c>
      <c r="BL50" s="27">
        <f>VLOOKUP(C50,[3]ESTRATO!A$5:F$26,6,FALSE)</f>
        <v>4</v>
      </c>
      <c r="BM50" s="28">
        <f>VLOOKUP(C50,[3]ESTRATO!A$5:G$26,7,FALSE)</f>
        <v>0</v>
      </c>
      <c r="BN50" s="26">
        <f>VLOOKUP(C50,[4]genero!A$5:C$28,3,FALSE)</f>
        <v>62</v>
      </c>
      <c r="BO50" s="27">
        <f>VLOOKUP(C50,[4]genero!A$5:D$27,4,FALSE)</f>
        <v>41</v>
      </c>
      <c r="BP50" s="27">
        <f t="shared" si="4"/>
        <v>103</v>
      </c>
      <c r="BQ50" s="27">
        <v>0</v>
      </c>
      <c r="BR50" s="27">
        <v>0</v>
      </c>
      <c r="BS50" s="27">
        <v>0</v>
      </c>
      <c r="BT50" s="27">
        <v>45</v>
      </c>
      <c r="BU50" s="27">
        <v>11</v>
      </c>
      <c r="BV50" s="27">
        <v>8</v>
      </c>
      <c r="BW50" s="27">
        <v>7</v>
      </c>
      <c r="BX50" s="27">
        <v>32</v>
      </c>
      <c r="BY50" s="27">
        <f t="shared" si="13"/>
        <v>103</v>
      </c>
      <c r="BZ50" s="27">
        <v>3</v>
      </c>
      <c r="CA50" s="27">
        <v>0</v>
      </c>
      <c r="CB50" s="27">
        <v>0</v>
      </c>
      <c r="CC50" s="27">
        <f>VLOOKUP(C50,[4]genero!A$5:C$28,3,FALSE)</f>
        <v>62</v>
      </c>
      <c r="CD50" s="27">
        <f>VLOOKUP(C50,[4]genero!A$5:D$28,4,FALSE)</f>
        <v>41</v>
      </c>
      <c r="CE50" s="27">
        <f>VLOOKUP(C50,[4]genero!A$5:E$28,5,FALSE)</f>
        <v>42</v>
      </c>
      <c r="CF50" s="27">
        <f>VLOOKUP(C50,[4]genero!A$5:F$28,6,FALSE)</f>
        <v>103</v>
      </c>
      <c r="CG50" s="29">
        <v>0</v>
      </c>
      <c r="CH50" s="26">
        <f>VLOOKUP(C50,[5]genero!A$5:C$29,3,FALSE)</f>
        <v>28</v>
      </c>
      <c r="CI50" s="27">
        <f>VLOOKUP(C50,[5]genero!A$5:D$29,4,FALSE)</f>
        <v>23</v>
      </c>
      <c r="CJ50" s="27">
        <f t="shared" si="14"/>
        <v>51</v>
      </c>
      <c r="CK50" s="27">
        <v>0</v>
      </c>
      <c r="CL50" s="27">
        <v>0</v>
      </c>
      <c r="CM50" s="27">
        <v>0</v>
      </c>
      <c r="CN50" s="27">
        <v>24</v>
      </c>
      <c r="CO50" s="27">
        <v>10</v>
      </c>
      <c r="CP50" s="27">
        <v>8</v>
      </c>
      <c r="CQ50" s="27">
        <v>2</v>
      </c>
      <c r="CR50" s="27">
        <v>7</v>
      </c>
      <c r="CS50" s="27">
        <f t="shared" si="5"/>
        <v>51</v>
      </c>
      <c r="CT50" s="27">
        <v>1</v>
      </c>
      <c r="CU50" s="27">
        <v>0</v>
      </c>
      <c r="CV50" s="27">
        <v>0</v>
      </c>
      <c r="CW50" s="27">
        <f>VLOOKUP(C50,[5]estrato!A$5:C$29,3,FALSE)</f>
        <v>28</v>
      </c>
      <c r="CX50" s="27">
        <f>VLOOKUP(C50,[5]estrato!A$5:D$29,4,FALSE)</f>
        <v>9</v>
      </c>
      <c r="CY50" s="27">
        <f>VLOOKUP(C50,[5]estrato!A$5:E$29,5,FALSE)</f>
        <v>9</v>
      </c>
      <c r="CZ50" s="27">
        <f>VLOOKUP(C50,[5]estrato!A$5:F$29,6,FALSE)</f>
        <v>5</v>
      </c>
      <c r="DA50" s="29">
        <v>0</v>
      </c>
      <c r="DB50" s="26">
        <f>VLOOKUP(C50,[6]genero!A$5:C$28,3,FALSE)</f>
        <v>20</v>
      </c>
      <c r="DC50" s="27">
        <f>VLOOKUP(C50,[6]genero!A$5:D$28,4,FALSE)</f>
        <v>19</v>
      </c>
      <c r="DD50" s="27">
        <f t="shared" si="6"/>
        <v>39</v>
      </c>
      <c r="DE50" s="27">
        <v>0</v>
      </c>
      <c r="DF50" s="27">
        <v>0</v>
      </c>
      <c r="DG50" s="27">
        <v>0</v>
      </c>
      <c r="DH50" s="27">
        <v>18</v>
      </c>
      <c r="DI50" s="27">
        <v>3</v>
      </c>
      <c r="DJ50" s="27">
        <v>4</v>
      </c>
      <c r="DK50" s="27">
        <v>4</v>
      </c>
      <c r="DL50" s="27">
        <v>10</v>
      </c>
      <c r="DM50" s="33">
        <f t="shared" si="7"/>
        <v>39</v>
      </c>
      <c r="DN50" s="27">
        <f>VLOOKUP(C50,[6]comunidad!A$5:D$28,4,FALSE)</f>
        <v>0</v>
      </c>
      <c r="DO50" s="27">
        <f>VLOOKUP(C50,[6]comunidad!A$5:E$28,5,FALSE)</f>
        <v>0</v>
      </c>
      <c r="DP50" s="27">
        <v>0</v>
      </c>
      <c r="DQ50" s="27">
        <f>VLOOKUP(C50,[6]estrato!A$5:C$28,3,FALSE)</f>
        <v>17</v>
      </c>
      <c r="DR50" s="27">
        <f>VLOOKUP(C50,[6]estrato!A$5:D$28,4,FALSE)</f>
        <v>7</v>
      </c>
      <c r="DS50" s="27">
        <f>VLOOKUP(C50,[6]estrato!A$5:E$28,5,FALSE)</f>
        <v>9</v>
      </c>
      <c r="DT50" s="27">
        <f>VLOOKUP(C50,[6]estrato!A$5:F$28,6,FALSE)</f>
        <v>3</v>
      </c>
      <c r="DU50" s="29">
        <f>VLOOKUP(C50,[6]estrato!A$5:G$28,7,FALSE)</f>
        <v>3</v>
      </c>
      <c r="DV50" s="26">
        <f>VLOOKUP(C50,[7]genero!A$5:C$30,3,FALSE)</f>
        <v>25</v>
      </c>
      <c r="DW50" s="27">
        <f>VLOOKUP(C50,[7]genero!A$5:D$30,4,FALSE)</f>
        <v>20</v>
      </c>
      <c r="DX50" s="27">
        <f t="shared" si="8"/>
        <v>45</v>
      </c>
      <c r="DY50" s="27">
        <v>0</v>
      </c>
      <c r="DZ50" s="27">
        <v>0</v>
      </c>
      <c r="EA50" s="27">
        <v>0</v>
      </c>
      <c r="EB50" s="27">
        <v>18</v>
      </c>
      <c r="EC50" s="27">
        <v>11</v>
      </c>
      <c r="ED50" s="27">
        <v>4</v>
      </c>
      <c r="EE50" s="27">
        <v>5</v>
      </c>
      <c r="EF50" s="27">
        <v>7</v>
      </c>
      <c r="EG50" s="27">
        <f t="shared" si="9"/>
        <v>45</v>
      </c>
      <c r="EH50" s="27">
        <f>VLOOKUP(C50,[7]poblacion!A$5:D$30,4,)</f>
        <v>0</v>
      </c>
      <c r="EI50" s="27">
        <v>0</v>
      </c>
      <c r="EJ50" s="27">
        <f>VLOOKUP(C50,[7]poblacion!A$5:E$30,5,)</f>
        <v>1</v>
      </c>
      <c r="EK50" s="31">
        <f>VLOOKUP(C50,[7]estrato!A$5:C$30,3,FALSE)</f>
        <v>13</v>
      </c>
      <c r="EL50" s="31">
        <f>VLOOKUP(C50,[7]estrato!A$5:D$30,4,FALSE)</f>
        <v>13</v>
      </c>
      <c r="EM50" s="31">
        <f>VLOOKUP(C50,[7]estrato!A$5:E$30,5,FALSE)</f>
        <v>11</v>
      </c>
      <c r="EN50" s="27">
        <f>VLOOKUP(C50,[7]estrato!A$5:F$30,6,FALSE)</f>
        <v>5</v>
      </c>
      <c r="EO50" s="29">
        <f>VLOOKUP(C50,[7]estrato!A$5:G$30,7,)</f>
        <v>3</v>
      </c>
      <c r="EP50" s="26">
        <f>VLOOKUP(C50,[8]genero!A$5:C$33,3,)</f>
        <v>26</v>
      </c>
      <c r="EQ50" s="27">
        <f>VLOOKUP(C50,[8]genero!A$5:D$33,4,)</f>
        <v>24</v>
      </c>
      <c r="ER50" s="27">
        <f t="shared" si="15"/>
        <v>50</v>
      </c>
      <c r="ES50" s="27">
        <v>0</v>
      </c>
      <c r="ET50" s="27">
        <v>0</v>
      </c>
      <c r="EU50" s="27">
        <v>0</v>
      </c>
      <c r="EV50" s="27">
        <v>22</v>
      </c>
      <c r="EW50" s="27">
        <v>10</v>
      </c>
      <c r="EX50" s="27">
        <v>6</v>
      </c>
      <c r="EY50" s="27">
        <v>3</v>
      </c>
      <c r="EZ50" s="27">
        <v>9</v>
      </c>
      <c r="FA50" s="27">
        <f t="shared" si="10"/>
        <v>50</v>
      </c>
      <c r="FB50" s="27">
        <f>VLOOKUP(C50,[8]comunidades!A$5:D$33,4,)</f>
        <v>0</v>
      </c>
      <c r="FC50" s="27">
        <f>VLOOKUP(C50,[8]comunidades!A$5:E$33,5,)</f>
        <v>0</v>
      </c>
      <c r="FD50" s="27">
        <f>VLOOKUP(C50,[8]comunidades!A$5:F$33,6,)</f>
        <v>0</v>
      </c>
      <c r="FE50" s="27">
        <f>VLOOKUP(C50,[8]estrato!A$5:C$33,3,)</f>
        <v>9</v>
      </c>
      <c r="FF50" s="27">
        <f>VLOOKUP(C50,[8]estrato!A$5:D$33,4,)</f>
        <v>20</v>
      </c>
      <c r="FG50" s="27">
        <f>VLOOKUP(C50,[8]estrato!A$5:E$33,5,)</f>
        <v>16</v>
      </c>
      <c r="FH50" s="27">
        <f>VLOOKUP(C50,[8]estrato!A$5:F$33,6,)</f>
        <v>5</v>
      </c>
      <c r="FI50" s="29">
        <v>0</v>
      </c>
    </row>
    <row r="51" spans="2:166" ht="15" customHeight="1" x14ac:dyDescent="0.25">
      <c r="B51" s="73"/>
      <c r="C51" s="11">
        <v>105355</v>
      </c>
      <c r="D51" s="34" t="s">
        <v>81</v>
      </c>
      <c r="E51" s="62"/>
      <c r="F51" s="26">
        <v>0</v>
      </c>
      <c r="G51" s="27">
        <v>0</v>
      </c>
      <c r="H51" s="27">
        <f t="shared" si="17"/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8">
        <f t="shared" si="16"/>
        <v>0</v>
      </c>
      <c r="R51" s="26">
        <v>0</v>
      </c>
      <c r="S51" s="27">
        <v>0</v>
      </c>
      <c r="T51" s="29">
        <v>0</v>
      </c>
      <c r="U51" s="26">
        <v>0</v>
      </c>
      <c r="V51" s="27">
        <v>0</v>
      </c>
      <c r="W51" s="27">
        <v>0</v>
      </c>
      <c r="X51" s="27">
        <v>0</v>
      </c>
      <c r="Y51" s="29">
        <v>0</v>
      </c>
      <c r="Z51" s="26">
        <v>0</v>
      </c>
      <c r="AA51" s="27">
        <v>0</v>
      </c>
      <c r="AB51" s="27">
        <f t="shared" si="11"/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9">
        <f t="shared" si="2"/>
        <v>0</v>
      </c>
      <c r="AL51" s="26">
        <v>0</v>
      </c>
      <c r="AM51" s="27">
        <v>0</v>
      </c>
      <c r="AN51" s="29">
        <v>0</v>
      </c>
      <c r="AO51" s="30">
        <v>0</v>
      </c>
      <c r="AP51" s="31">
        <v>0</v>
      </c>
      <c r="AQ51" s="31">
        <v>0</v>
      </c>
      <c r="AR51" s="27">
        <v>0</v>
      </c>
      <c r="AS51" s="29">
        <v>0</v>
      </c>
      <c r="AT51" s="32">
        <v>0</v>
      </c>
      <c r="AU51" s="27">
        <v>0</v>
      </c>
      <c r="AV51" s="27">
        <f t="shared" si="3"/>
        <v>0</v>
      </c>
      <c r="AW51" s="27">
        <v>0</v>
      </c>
      <c r="AX51" s="27">
        <v>0</v>
      </c>
      <c r="AY51" s="27">
        <v>0</v>
      </c>
      <c r="AZ51" s="27">
        <v>0</v>
      </c>
      <c r="BA51" s="27">
        <v>0</v>
      </c>
      <c r="BB51" s="27">
        <v>0</v>
      </c>
      <c r="BC51" s="27">
        <v>0</v>
      </c>
      <c r="BD51" s="27">
        <v>0</v>
      </c>
      <c r="BE51" s="27">
        <f t="shared" si="12"/>
        <v>0</v>
      </c>
      <c r="BF51" s="27">
        <v>0</v>
      </c>
      <c r="BG51" s="27">
        <v>0</v>
      </c>
      <c r="BH51" s="27">
        <v>0</v>
      </c>
      <c r="BI51" s="38">
        <v>0</v>
      </c>
      <c r="BJ51" s="38">
        <v>0</v>
      </c>
      <c r="BK51" s="38">
        <v>0</v>
      </c>
      <c r="BL51" s="39">
        <v>0</v>
      </c>
      <c r="BM51" s="40">
        <v>0</v>
      </c>
      <c r="BN51" s="26">
        <v>0</v>
      </c>
      <c r="BO51" s="27">
        <v>0</v>
      </c>
      <c r="BP51" s="27">
        <f t="shared" si="4"/>
        <v>0</v>
      </c>
      <c r="BQ51" s="27">
        <v>0</v>
      </c>
      <c r="BR51" s="27">
        <v>0</v>
      </c>
      <c r="BS51" s="27">
        <v>0</v>
      </c>
      <c r="BT51" s="27">
        <v>0</v>
      </c>
      <c r="BU51" s="27">
        <v>0</v>
      </c>
      <c r="BV51" s="27">
        <v>0</v>
      </c>
      <c r="BW51" s="27">
        <v>0</v>
      </c>
      <c r="BX51" s="27">
        <v>0</v>
      </c>
      <c r="BY51" s="27">
        <f t="shared" si="13"/>
        <v>0</v>
      </c>
      <c r="BZ51" s="27">
        <v>0</v>
      </c>
      <c r="CA51" s="27">
        <v>0</v>
      </c>
      <c r="CB51" s="27">
        <v>0</v>
      </c>
      <c r="CC51" s="27">
        <v>0</v>
      </c>
      <c r="CD51" s="27">
        <v>0</v>
      </c>
      <c r="CE51" s="27">
        <v>0</v>
      </c>
      <c r="CF51" s="27">
        <v>0</v>
      </c>
      <c r="CG51" s="29">
        <v>0</v>
      </c>
      <c r="CH51" s="26">
        <v>0</v>
      </c>
      <c r="CI51" s="27">
        <v>0</v>
      </c>
      <c r="CJ51" s="27">
        <v>0</v>
      </c>
      <c r="CK51" s="27">
        <v>0</v>
      </c>
      <c r="CL51" s="27">
        <v>0</v>
      </c>
      <c r="CM51" s="27">
        <v>0</v>
      </c>
      <c r="CN51" s="27">
        <v>0</v>
      </c>
      <c r="CO51" s="27">
        <v>0</v>
      </c>
      <c r="CP51" s="27">
        <v>0</v>
      </c>
      <c r="CQ51" s="27">
        <v>0</v>
      </c>
      <c r="CR51" s="27">
        <v>0</v>
      </c>
      <c r="CS51" s="27">
        <f t="shared" si="5"/>
        <v>0</v>
      </c>
      <c r="CT51" s="27">
        <v>0</v>
      </c>
      <c r="CU51" s="27">
        <v>0</v>
      </c>
      <c r="CV51" s="27">
        <v>0</v>
      </c>
      <c r="CW51" s="27">
        <v>0</v>
      </c>
      <c r="CX51" s="27">
        <v>0</v>
      </c>
      <c r="CY51" s="27">
        <v>0</v>
      </c>
      <c r="CZ51" s="27">
        <v>0</v>
      </c>
      <c r="DA51" s="29">
        <v>0</v>
      </c>
      <c r="DB51" s="26">
        <v>0</v>
      </c>
      <c r="DC51" s="27">
        <v>0</v>
      </c>
      <c r="DD51" s="27">
        <v>0</v>
      </c>
      <c r="DE51" s="27">
        <v>0</v>
      </c>
      <c r="DF51" s="27">
        <v>0</v>
      </c>
      <c r="DG51" s="27">
        <v>0</v>
      </c>
      <c r="DH51" s="27">
        <v>0</v>
      </c>
      <c r="DI51" s="27">
        <v>0</v>
      </c>
      <c r="DJ51" s="27">
        <v>0</v>
      </c>
      <c r="DK51" s="27">
        <v>0</v>
      </c>
      <c r="DL51" s="27">
        <v>0</v>
      </c>
      <c r="DM51" s="33">
        <f t="shared" si="7"/>
        <v>0</v>
      </c>
      <c r="DN51" s="27">
        <v>0</v>
      </c>
      <c r="DO51" s="27">
        <v>0</v>
      </c>
      <c r="DP51" s="27">
        <v>0</v>
      </c>
      <c r="DQ51" s="27">
        <v>0</v>
      </c>
      <c r="DR51" s="27">
        <v>0</v>
      </c>
      <c r="DS51" s="27">
        <v>0</v>
      </c>
      <c r="DT51" s="27">
        <v>0</v>
      </c>
      <c r="DU51" s="29">
        <v>0</v>
      </c>
      <c r="DV51" s="26">
        <v>0</v>
      </c>
      <c r="DW51" s="27">
        <v>0</v>
      </c>
      <c r="DX51" s="27">
        <v>0</v>
      </c>
      <c r="DY51" s="27">
        <v>0</v>
      </c>
      <c r="DZ51" s="27">
        <v>0</v>
      </c>
      <c r="EA51" s="27">
        <v>0</v>
      </c>
      <c r="EB51" s="27">
        <v>0</v>
      </c>
      <c r="EC51" s="27">
        <v>0</v>
      </c>
      <c r="ED51" s="27">
        <v>0</v>
      </c>
      <c r="EE51" s="27">
        <v>0</v>
      </c>
      <c r="EF51" s="27">
        <v>0</v>
      </c>
      <c r="EG51" s="27">
        <f t="shared" si="9"/>
        <v>0</v>
      </c>
      <c r="EH51" s="27">
        <v>0</v>
      </c>
      <c r="EI51" s="27">
        <v>0</v>
      </c>
      <c r="EJ51" s="27">
        <v>0</v>
      </c>
      <c r="EK51" s="31">
        <v>0</v>
      </c>
      <c r="EL51" s="31">
        <v>0</v>
      </c>
      <c r="EM51" s="31">
        <v>0</v>
      </c>
      <c r="EN51" s="27">
        <v>0</v>
      </c>
      <c r="EO51" s="29">
        <v>0</v>
      </c>
      <c r="EP51" s="26">
        <v>0</v>
      </c>
      <c r="EQ51" s="27">
        <v>0</v>
      </c>
      <c r="ER51" s="27">
        <v>0</v>
      </c>
      <c r="ES51" s="27">
        <v>0</v>
      </c>
      <c r="ET51" s="27">
        <v>0</v>
      </c>
      <c r="EU51" s="27">
        <v>0</v>
      </c>
      <c r="EV51" s="27">
        <v>0</v>
      </c>
      <c r="EW51" s="27">
        <v>0</v>
      </c>
      <c r="EX51" s="27">
        <v>0</v>
      </c>
      <c r="EY51" s="27">
        <v>0</v>
      </c>
      <c r="EZ51" s="27">
        <v>0</v>
      </c>
      <c r="FA51" s="27">
        <f t="shared" si="10"/>
        <v>0</v>
      </c>
      <c r="FB51" s="27">
        <v>0</v>
      </c>
      <c r="FC51" s="27">
        <v>0</v>
      </c>
      <c r="FD51" s="27">
        <v>0</v>
      </c>
      <c r="FE51" s="27">
        <v>0</v>
      </c>
      <c r="FF51" s="27">
        <v>0</v>
      </c>
      <c r="FG51" s="27">
        <v>0</v>
      </c>
      <c r="FH51" s="27">
        <v>0</v>
      </c>
      <c r="FI51" s="29">
        <v>0</v>
      </c>
    </row>
    <row r="52" spans="2:166" ht="27" thickBot="1" x14ac:dyDescent="0.3">
      <c r="B52" s="73"/>
      <c r="C52" s="11">
        <v>105242</v>
      </c>
      <c r="D52" s="34" t="s">
        <v>82</v>
      </c>
      <c r="E52" s="63"/>
      <c r="F52" s="41">
        <v>0</v>
      </c>
      <c r="G52" s="42">
        <v>0</v>
      </c>
      <c r="H52" s="42">
        <f t="shared" si="17"/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3">
        <f t="shared" si="16"/>
        <v>0</v>
      </c>
      <c r="R52" s="41">
        <v>0</v>
      </c>
      <c r="S52" s="42">
        <v>0</v>
      </c>
      <c r="T52" s="44">
        <v>0</v>
      </c>
      <c r="U52" s="41">
        <v>0</v>
      </c>
      <c r="V52" s="42">
        <v>0</v>
      </c>
      <c r="W52" s="42">
        <v>0</v>
      </c>
      <c r="X52" s="42">
        <v>0</v>
      </c>
      <c r="Y52" s="44">
        <v>0</v>
      </c>
      <c r="Z52" s="41">
        <v>0</v>
      </c>
      <c r="AA52" s="42">
        <v>0</v>
      </c>
      <c r="AB52" s="27">
        <f t="shared" si="11"/>
        <v>0</v>
      </c>
      <c r="AC52" s="42">
        <v>0</v>
      </c>
      <c r="AD52" s="42">
        <v>0</v>
      </c>
      <c r="AE52" s="42">
        <v>0</v>
      </c>
      <c r="AF52" s="42">
        <v>0</v>
      </c>
      <c r="AG52" s="42">
        <v>0</v>
      </c>
      <c r="AH52" s="42">
        <v>0</v>
      </c>
      <c r="AI52" s="42">
        <v>0</v>
      </c>
      <c r="AJ52" s="42">
        <v>0</v>
      </c>
      <c r="AK52" s="44">
        <f t="shared" si="2"/>
        <v>0</v>
      </c>
      <c r="AL52" s="41">
        <v>0</v>
      </c>
      <c r="AM52" s="42">
        <v>0</v>
      </c>
      <c r="AN52" s="43">
        <v>0</v>
      </c>
      <c r="AO52" s="31">
        <v>0</v>
      </c>
      <c r="AP52" s="31">
        <v>0</v>
      </c>
      <c r="AQ52" s="31">
        <v>0</v>
      </c>
      <c r="AR52" s="27">
        <v>0</v>
      </c>
      <c r="AS52" s="27">
        <v>0</v>
      </c>
      <c r="AT52" s="32">
        <v>0</v>
      </c>
      <c r="AU52" s="27">
        <v>0</v>
      </c>
      <c r="AV52" s="27">
        <f t="shared" si="3"/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27">
        <f t="shared" si="12"/>
        <v>0</v>
      </c>
      <c r="BF52" s="27">
        <v>0</v>
      </c>
      <c r="BG52" s="27">
        <v>0</v>
      </c>
      <c r="BH52" s="28">
        <v>0</v>
      </c>
      <c r="BI52" s="31">
        <v>0</v>
      </c>
      <c r="BJ52" s="31">
        <v>0</v>
      </c>
      <c r="BK52" s="31">
        <v>0</v>
      </c>
      <c r="BL52" s="27">
        <v>0</v>
      </c>
      <c r="BM52" s="27">
        <v>0</v>
      </c>
      <c r="BN52" s="26">
        <v>0</v>
      </c>
      <c r="BO52" s="27">
        <v>0</v>
      </c>
      <c r="BP52" s="27">
        <f t="shared" si="4"/>
        <v>0</v>
      </c>
      <c r="BQ52" s="42">
        <v>0</v>
      </c>
      <c r="BR52" s="42">
        <v>0</v>
      </c>
      <c r="BS52" s="42">
        <v>0</v>
      </c>
      <c r="BT52" s="42">
        <v>0</v>
      </c>
      <c r="BU52" s="42">
        <v>0</v>
      </c>
      <c r="BV52" s="42">
        <v>0</v>
      </c>
      <c r="BW52" s="42">
        <v>0</v>
      </c>
      <c r="BX52" s="42">
        <v>0</v>
      </c>
      <c r="BY52" s="27">
        <f t="shared" si="13"/>
        <v>0</v>
      </c>
      <c r="BZ52" s="42">
        <v>0</v>
      </c>
      <c r="CA52" s="42">
        <v>0</v>
      </c>
      <c r="CB52" s="42">
        <v>0</v>
      </c>
      <c r="CC52" s="27">
        <v>0</v>
      </c>
      <c r="CD52" s="27">
        <v>0</v>
      </c>
      <c r="CE52" s="27">
        <v>0</v>
      </c>
      <c r="CF52" s="27">
        <v>0</v>
      </c>
      <c r="CG52" s="44">
        <v>0</v>
      </c>
      <c r="CH52" s="26">
        <v>0</v>
      </c>
      <c r="CI52" s="27">
        <v>0</v>
      </c>
      <c r="CJ52" s="27">
        <v>0</v>
      </c>
      <c r="CK52" s="42">
        <v>0</v>
      </c>
      <c r="CL52" s="42">
        <v>0</v>
      </c>
      <c r="CM52" s="42">
        <v>0</v>
      </c>
      <c r="CN52" s="42">
        <v>0</v>
      </c>
      <c r="CO52" s="42">
        <v>0</v>
      </c>
      <c r="CP52" s="42">
        <v>0</v>
      </c>
      <c r="CQ52" s="42">
        <v>0</v>
      </c>
      <c r="CR52" s="42">
        <v>0</v>
      </c>
      <c r="CS52" s="39">
        <f t="shared" si="5"/>
        <v>0</v>
      </c>
      <c r="CT52" s="42">
        <v>0</v>
      </c>
      <c r="CU52" s="42">
        <v>0</v>
      </c>
      <c r="CV52" s="42">
        <v>0</v>
      </c>
      <c r="CW52" s="27">
        <v>0</v>
      </c>
      <c r="CX52" s="27">
        <v>0</v>
      </c>
      <c r="CY52" s="27">
        <v>0</v>
      </c>
      <c r="CZ52" s="27">
        <v>0</v>
      </c>
      <c r="DA52" s="44">
        <v>0</v>
      </c>
      <c r="DB52" s="26">
        <v>0</v>
      </c>
      <c r="DC52" s="27">
        <v>0</v>
      </c>
      <c r="DD52" s="27">
        <v>0</v>
      </c>
      <c r="DE52" s="42">
        <v>0</v>
      </c>
      <c r="DF52" s="42">
        <v>0</v>
      </c>
      <c r="DG52" s="42">
        <v>0</v>
      </c>
      <c r="DH52" s="42">
        <v>0</v>
      </c>
      <c r="DI52" s="42">
        <v>0</v>
      </c>
      <c r="DJ52" s="42">
        <v>0</v>
      </c>
      <c r="DK52" s="42">
        <v>0</v>
      </c>
      <c r="DL52" s="42">
        <v>0</v>
      </c>
      <c r="DM52" s="33">
        <f t="shared" si="7"/>
        <v>0</v>
      </c>
      <c r="DN52" s="27">
        <v>0</v>
      </c>
      <c r="DO52" s="27">
        <v>0</v>
      </c>
      <c r="DP52" s="42">
        <v>0</v>
      </c>
      <c r="DQ52" s="27">
        <v>0</v>
      </c>
      <c r="DR52" s="27">
        <v>0</v>
      </c>
      <c r="DS52" s="27">
        <v>0</v>
      </c>
      <c r="DT52" s="27">
        <v>0</v>
      </c>
      <c r="DU52" s="29">
        <v>0</v>
      </c>
      <c r="DV52" s="26">
        <v>0</v>
      </c>
      <c r="DW52" s="27">
        <v>0</v>
      </c>
      <c r="DX52" s="27">
        <v>0</v>
      </c>
      <c r="DY52" s="42">
        <v>0</v>
      </c>
      <c r="DZ52" s="42">
        <v>0</v>
      </c>
      <c r="EA52" s="42">
        <v>0</v>
      </c>
      <c r="EB52" s="42">
        <v>0</v>
      </c>
      <c r="EC52" s="42">
        <v>0</v>
      </c>
      <c r="ED52" s="42">
        <v>0</v>
      </c>
      <c r="EE52" s="42">
        <v>0</v>
      </c>
      <c r="EF52" s="42">
        <v>0</v>
      </c>
      <c r="EG52" s="27">
        <f t="shared" si="9"/>
        <v>0</v>
      </c>
      <c r="EH52" s="27">
        <v>0</v>
      </c>
      <c r="EI52" s="42">
        <v>0</v>
      </c>
      <c r="EJ52" s="27">
        <v>0</v>
      </c>
      <c r="EK52" s="31">
        <v>0</v>
      </c>
      <c r="EL52" s="31">
        <v>0</v>
      </c>
      <c r="EM52" s="31">
        <v>0</v>
      </c>
      <c r="EN52" s="27">
        <v>0</v>
      </c>
      <c r="EO52" s="29">
        <v>0</v>
      </c>
      <c r="EP52" s="26">
        <v>0</v>
      </c>
      <c r="EQ52" s="27">
        <v>0</v>
      </c>
      <c r="ER52" s="27">
        <v>0</v>
      </c>
      <c r="ES52" s="42">
        <v>0</v>
      </c>
      <c r="ET52" s="42">
        <v>0</v>
      </c>
      <c r="EU52" s="42">
        <v>0</v>
      </c>
      <c r="EV52" s="42">
        <v>0</v>
      </c>
      <c r="EW52" s="42">
        <v>0</v>
      </c>
      <c r="EX52" s="42">
        <v>0</v>
      </c>
      <c r="EY52" s="42">
        <v>0</v>
      </c>
      <c r="EZ52" s="42">
        <v>0</v>
      </c>
      <c r="FA52" s="27">
        <f t="shared" si="10"/>
        <v>0</v>
      </c>
      <c r="FB52" s="27">
        <v>0</v>
      </c>
      <c r="FC52" s="27">
        <v>0</v>
      </c>
      <c r="FD52" s="27">
        <v>0</v>
      </c>
      <c r="FE52" s="27">
        <v>0</v>
      </c>
      <c r="FF52" s="27">
        <v>0</v>
      </c>
      <c r="FG52" s="27">
        <v>0</v>
      </c>
      <c r="FH52" s="27">
        <v>0</v>
      </c>
      <c r="FI52" s="44">
        <v>0</v>
      </c>
    </row>
    <row r="53" spans="2:166" x14ac:dyDescent="0.25">
      <c r="Z53" s="47"/>
      <c r="AA53" s="47"/>
      <c r="AB53" s="48"/>
      <c r="AO53" s="49"/>
      <c r="AP53" s="49"/>
      <c r="AQ53" s="49"/>
      <c r="AR53" s="47"/>
      <c r="AS53" s="47"/>
      <c r="BJ53" s="49"/>
      <c r="BK53" s="49"/>
      <c r="BL53" s="47"/>
      <c r="BM53" s="47"/>
      <c r="BN53" s="26"/>
      <c r="BO53" s="27"/>
      <c r="BP53" s="27"/>
      <c r="CC53" s="31"/>
      <c r="CD53" s="31"/>
      <c r="CE53" s="31"/>
      <c r="CF53" s="27"/>
      <c r="CH53" s="26"/>
      <c r="CI53" s="27"/>
      <c r="CJ53" s="27"/>
      <c r="CS53" s="47"/>
      <c r="CW53" s="31"/>
      <c r="CX53" s="31"/>
      <c r="CY53" s="31"/>
      <c r="CZ53" s="27"/>
      <c r="DB53" s="26"/>
      <c r="DC53" s="27"/>
      <c r="DD53" s="27"/>
      <c r="DM53" s="27"/>
      <c r="DN53" s="31"/>
      <c r="DO53" s="31"/>
      <c r="DQ53" s="31"/>
      <c r="DR53" s="31"/>
      <c r="DS53" s="31"/>
      <c r="DT53" s="27"/>
      <c r="DU53" s="29"/>
      <c r="DV53" s="26"/>
      <c r="DW53" s="27"/>
      <c r="DX53" s="27"/>
      <c r="EG53" s="27"/>
      <c r="EH53" s="31"/>
      <c r="EJ53" s="31"/>
      <c r="EK53" s="31"/>
      <c r="EL53" s="31"/>
      <c r="EM53" s="31"/>
      <c r="EN53" s="27"/>
      <c r="EO53" s="29"/>
      <c r="EP53" s="26"/>
      <c r="EQ53" s="27"/>
      <c r="ER53" s="27"/>
      <c r="FA53" s="27"/>
      <c r="FB53" s="27"/>
      <c r="FC53" s="27"/>
      <c r="FD53" s="27"/>
      <c r="FE53" s="31"/>
      <c r="FF53" s="31"/>
      <c r="FG53" s="31"/>
      <c r="FH53" s="27"/>
    </row>
    <row r="54" spans="2:166" x14ac:dyDescent="0.25">
      <c r="F54" s="1">
        <f t="shared" ref="F54:G54" si="18">SUM(F7:F52)</f>
        <v>237</v>
      </c>
      <c r="G54" s="1">
        <f t="shared" si="18"/>
        <v>137</v>
      </c>
      <c r="H54" s="1">
        <f>SUM(H7:H52)</f>
        <v>374</v>
      </c>
      <c r="I54" s="1">
        <f t="shared" ref="I54:P54" si="19">SUM(I7:I53)</f>
        <v>0</v>
      </c>
      <c r="J54" s="1">
        <f t="shared" si="19"/>
        <v>0</v>
      </c>
      <c r="K54" s="1">
        <f t="shared" si="19"/>
        <v>3</v>
      </c>
      <c r="L54" s="1">
        <f t="shared" si="19"/>
        <v>155</v>
      </c>
      <c r="M54" s="1">
        <f t="shared" si="19"/>
        <v>104</v>
      </c>
      <c r="N54" s="1">
        <f t="shared" si="19"/>
        <v>52</v>
      </c>
      <c r="O54" s="1">
        <f t="shared" si="19"/>
        <v>31</v>
      </c>
      <c r="P54" s="1">
        <f t="shared" si="19"/>
        <v>29</v>
      </c>
      <c r="Q54" s="1">
        <f>SUM(Q7:Q53)</f>
        <v>374</v>
      </c>
      <c r="U54" s="1">
        <f t="shared" ref="U54:Y54" si="20">SUM(U7:U53)</f>
        <v>43</v>
      </c>
      <c r="V54" s="1">
        <f t="shared" si="20"/>
        <v>300</v>
      </c>
      <c r="W54" s="1">
        <f t="shared" si="20"/>
        <v>26</v>
      </c>
      <c r="X54" s="1">
        <f t="shared" si="20"/>
        <v>5</v>
      </c>
      <c r="Y54" s="1">
        <f t="shared" si="20"/>
        <v>0</v>
      </c>
      <c r="Z54" s="1">
        <f t="shared" ref="Z54:AA54" si="21">SUM(Z7:Z52)</f>
        <v>339</v>
      </c>
      <c r="AA54" s="1">
        <f t="shared" si="21"/>
        <v>224</v>
      </c>
      <c r="AB54" s="1">
        <f>SUM(AB7:AB52)</f>
        <v>563</v>
      </c>
      <c r="AC54" s="1">
        <f t="shared" ref="AC54" si="22">SUM(AC7:AC53)</f>
        <v>0</v>
      </c>
      <c r="AD54" s="1">
        <f t="shared" ref="AD54" si="23">SUM(AD7:AD53)</f>
        <v>0</v>
      </c>
      <c r="AE54" s="1">
        <f t="shared" ref="AE54" si="24">SUM(AE7:AE53)</f>
        <v>1</v>
      </c>
      <c r="AF54" s="1">
        <f t="shared" ref="AF54" si="25">SUM(AF7:AF53)</f>
        <v>225</v>
      </c>
      <c r="AG54" s="1">
        <f t="shared" ref="AG54" si="26">SUM(AG7:AG53)</f>
        <v>151</v>
      </c>
      <c r="AH54" s="1">
        <f t="shared" ref="AH54" si="27">SUM(AH7:AH53)</f>
        <v>99</v>
      </c>
      <c r="AI54" s="1">
        <f t="shared" ref="AI54" si="28">SUM(AI7:AI53)</f>
        <v>46</v>
      </c>
      <c r="AJ54" s="1">
        <f t="shared" ref="AJ54" si="29">SUM(AJ7:AJ53)</f>
        <v>41</v>
      </c>
      <c r="AK54" s="1">
        <f>SUM(AK7:AK53)</f>
        <v>563</v>
      </c>
      <c r="AO54" s="1">
        <f t="shared" ref="AO54" si="30">SUM(AO7:AO53)</f>
        <v>197</v>
      </c>
      <c r="AP54" s="1">
        <f t="shared" ref="AP54" si="31">SUM(AP7:AP53)</f>
        <v>243</v>
      </c>
      <c r="AQ54" s="1">
        <f t="shared" ref="AQ54" si="32">SUM(AQ7:AQ53)</f>
        <v>103</v>
      </c>
      <c r="AR54" s="1">
        <f t="shared" ref="AR54" si="33">SUM(AR7:AR53)</f>
        <v>18</v>
      </c>
      <c r="AS54" s="1">
        <f t="shared" ref="AS54" si="34">SUM(AS7:AS53)</f>
        <v>2</v>
      </c>
      <c r="AT54" s="1">
        <f>SUM(AT7:AT52)</f>
        <v>129</v>
      </c>
      <c r="AU54" s="1">
        <f>SUM(AU7:AU52)</f>
        <v>98</v>
      </c>
      <c r="AV54" s="1">
        <f>SUM(AV7:AV52)</f>
        <v>227</v>
      </c>
      <c r="AW54" s="1">
        <f t="shared" ref="AW54:BM54" si="35">SUM(AW7:AW52)</f>
        <v>0</v>
      </c>
      <c r="AX54" s="1">
        <f t="shared" si="35"/>
        <v>0</v>
      </c>
      <c r="AY54" s="1">
        <f t="shared" si="35"/>
        <v>1</v>
      </c>
      <c r="AZ54" s="1">
        <f t="shared" si="35"/>
        <v>119</v>
      </c>
      <c r="BA54" s="1">
        <f t="shared" si="35"/>
        <v>50</v>
      </c>
      <c r="BB54" s="1">
        <f t="shared" si="35"/>
        <v>31</v>
      </c>
      <c r="BC54" s="1">
        <f t="shared" si="35"/>
        <v>15</v>
      </c>
      <c r="BD54" s="1">
        <f t="shared" si="35"/>
        <v>11</v>
      </c>
      <c r="BE54" s="1">
        <f t="shared" si="35"/>
        <v>227</v>
      </c>
      <c r="BF54" s="1">
        <f t="shared" si="35"/>
        <v>4</v>
      </c>
      <c r="BG54" s="1">
        <f t="shared" si="35"/>
        <v>0</v>
      </c>
      <c r="BH54" s="1">
        <f t="shared" si="35"/>
        <v>0</v>
      </c>
      <c r="BI54" s="1">
        <f t="shared" si="35"/>
        <v>97</v>
      </c>
      <c r="BJ54" s="1">
        <f t="shared" si="35"/>
        <v>76</v>
      </c>
      <c r="BK54" s="1">
        <f t="shared" si="35"/>
        <v>46</v>
      </c>
      <c r="BL54" s="1">
        <f t="shared" si="35"/>
        <v>6</v>
      </c>
      <c r="BM54" s="1">
        <f t="shared" si="35"/>
        <v>2</v>
      </c>
      <c r="BN54" s="1">
        <f>SUM(BN7:BN52)</f>
        <v>329</v>
      </c>
      <c r="BO54" s="1">
        <f t="shared" ref="BO54:BP54" si="36">SUM(BO7:BO52)</f>
        <v>220</v>
      </c>
      <c r="BP54" s="1">
        <f t="shared" si="36"/>
        <v>549</v>
      </c>
      <c r="BQ54" s="1">
        <f t="shared" ref="BQ54" si="37">SUM(BQ7:BQ53)</f>
        <v>0</v>
      </c>
      <c r="BR54" s="1">
        <f t="shared" ref="BR54" si="38">SUM(BR7:BR53)</f>
        <v>0</v>
      </c>
      <c r="BS54" s="1">
        <f t="shared" ref="BS54" si="39">SUM(BS7:BS53)</f>
        <v>1</v>
      </c>
      <c r="BT54" s="1">
        <f t="shared" ref="BT54" si="40">SUM(BT7:BT53)</f>
        <v>229</v>
      </c>
      <c r="BU54" s="1">
        <f t="shared" ref="BU54" si="41">SUM(BU7:BU53)</f>
        <v>140</v>
      </c>
      <c r="BV54" s="1">
        <f t="shared" ref="BV54" si="42">SUM(BV7:BV53)</f>
        <v>88</v>
      </c>
      <c r="BW54" s="1">
        <f t="shared" ref="BW54" si="43">SUM(BW7:BW53)</f>
        <v>34</v>
      </c>
      <c r="BX54" s="1">
        <f t="shared" ref="BX54" si="44">SUM(BX7:BX53)</f>
        <v>52</v>
      </c>
      <c r="BY54" s="1">
        <f>SUM(BY7:BY53)</f>
        <v>544</v>
      </c>
      <c r="BZ54" s="2"/>
      <c r="CA54" s="2"/>
      <c r="CB54" s="2"/>
      <c r="CC54" s="1">
        <f t="shared" ref="CC54" si="45">SUM(CC7:CC53)</f>
        <v>329</v>
      </c>
      <c r="CD54" s="1">
        <f t="shared" ref="CD54" si="46">SUM(CD7:CD53)</f>
        <v>220</v>
      </c>
      <c r="CE54" s="1">
        <f t="shared" ref="CE54" si="47">SUM(CE7:CE53)</f>
        <v>117</v>
      </c>
      <c r="CF54" s="1">
        <f t="shared" ref="CF54" si="48">SUM(CF7:CF53)</f>
        <v>544</v>
      </c>
      <c r="CG54" s="1">
        <f t="shared" ref="CG54" si="49">SUM(CG7:CG53)</f>
        <v>0</v>
      </c>
      <c r="CH54" s="1">
        <f t="shared" ref="CH54" si="50">SUM(CH7:CH53)</f>
        <v>240</v>
      </c>
      <c r="CI54" s="1">
        <f>SUM(CI7:CI53)</f>
        <v>175</v>
      </c>
      <c r="CJ54" s="1">
        <f>SUM(CJ7:CJ53)</f>
        <v>415</v>
      </c>
      <c r="CK54" s="1">
        <f t="shared" ref="CK54" si="51">SUM(CK7:CK53)</f>
        <v>0</v>
      </c>
      <c r="CL54" s="1">
        <f t="shared" ref="CL54" si="52">SUM(CL7:CL53)</f>
        <v>0</v>
      </c>
      <c r="CM54" s="1">
        <f t="shared" ref="CM54" si="53">SUM(CM7:CM53)</f>
        <v>2</v>
      </c>
      <c r="CN54" s="1">
        <f t="shared" ref="CN54" si="54">SUM(CN7:CN53)</f>
        <v>189</v>
      </c>
      <c r="CO54" s="1">
        <f t="shared" ref="CO54" si="55">SUM(CO7:CO53)</f>
        <v>121</v>
      </c>
      <c r="CP54" s="1">
        <f t="shared" ref="CP54" si="56">SUM(CP7:CP53)</f>
        <v>48</v>
      </c>
      <c r="CQ54" s="1">
        <f t="shared" ref="CQ54" si="57">SUM(CQ7:CQ53)</f>
        <v>34</v>
      </c>
      <c r="CR54" s="1">
        <f t="shared" ref="CR54" si="58">SUM(CR7:CR53)</f>
        <v>21</v>
      </c>
      <c r="CS54" s="1">
        <f>SUM(CS7:CS53)</f>
        <v>415</v>
      </c>
      <c r="CT54" s="2"/>
      <c r="CU54" s="2"/>
      <c r="CV54" s="2"/>
      <c r="CW54" s="1">
        <f t="shared" ref="CW54" si="59">SUM(CW7:CW53)</f>
        <v>181</v>
      </c>
      <c r="CX54" s="1">
        <f t="shared" ref="CX54" si="60">SUM(CX7:CX53)</f>
        <v>152</v>
      </c>
      <c r="CY54" s="1">
        <f t="shared" ref="CY54" si="61">SUM(CY7:CY53)</f>
        <v>73</v>
      </c>
      <c r="CZ54" s="1">
        <f t="shared" ref="CZ54" si="62">SUM(CZ7:CZ53)</f>
        <v>9</v>
      </c>
      <c r="DA54" s="1">
        <f t="shared" ref="DA54" si="63">SUM(DA7:DA53)</f>
        <v>0</v>
      </c>
      <c r="DB54" s="1">
        <f t="shared" ref="DB54" si="64">SUM(DB7:DB53)</f>
        <v>304</v>
      </c>
      <c r="DC54" s="1">
        <f>SUM(DC7:DC53)</f>
        <v>197</v>
      </c>
      <c r="DD54" s="1">
        <f>SUM(DD7:DD53)</f>
        <v>501</v>
      </c>
      <c r="DE54" s="1">
        <f t="shared" ref="DE54" si="65">SUM(DE7:DE53)</f>
        <v>0</v>
      </c>
      <c r="DF54" s="1">
        <f t="shared" ref="DF54" si="66">SUM(DF7:DF53)</f>
        <v>0</v>
      </c>
      <c r="DG54" s="1">
        <f t="shared" ref="DG54" si="67">SUM(DG7:DG53)</f>
        <v>5</v>
      </c>
      <c r="DH54" s="1">
        <f t="shared" ref="DH54" si="68">SUM(DH7:DH53)</f>
        <v>247</v>
      </c>
      <c r="DI54" s="1">
        <f t="shared" ref="DI54" si="69">SUM(DI7:DI53)</f>
        <v>114</v>
      </c>
      <c r="DJ54" s="1">
        <f t="shared" ref="DJ54" si="70">SUM(DJ7:DJ53)</f>
        <v>59</v>
      </c>
      <c r="DK54" s="1">
        <f t="shared" ref="DK54" si="71">SUM(DK7:DK53)</f>
        <v>36</v>
      </c>
      <c r="DL54" s="1">
        <f t="shared" ref="DL54" si="72">SUM(DL7:DL53)</f>
        <v>40</v>
      </c>
      <c r="DM54" s="1">
        <f>SUM(DM7:DM53)</f>
        <v>501</v>
      </c>
      <c r="DN54" s="2"/>
      <c r="DO54" s="2"/>
      <c r="DP54" s="2"/>
      <c r="DQ54" s="1">
        <f t="shared" ref="DQ54" si="73">SUM(DQ7:DQ53)</f>
        <v>180</v>
      </c>
      <c r="DR54" s="1">
        <f t="shared" ref="DR54" si="74">SUM(DR7:DR53)</f>
        <v>189</v>
      </c>
      <c r="DS54" s="1">
        <f t="shared" ref="DS54" si="75">SUM(DS7:DS53)</f>
        <v>117</v>
      </c>
      <c r="DT54" s="1">
        <f t="shared" ref="DT54" si="76">SUM(DT7:DT53)</f>
        <v>9</v>
      </c>
      <c r="DU54" s="1">
        <f t="shared" ref="DU54" si="77">SUM(DU7:DU53)</f>
        <v>6</v>
      </c>
      <c r="DV54" s="1">
        <f t="shared" ref="DV54" si="78">SUM(DV7:DV53)</f>
        <v>300</v>
      </c>
      <c r="DW54" s="1">
        <f>SUM(DW7:DW53)</f>
        <v>189</v>
      </c>
      <c r="DX54" s="1">
        <f>SUM(DX7:DX53)</f>
        <v>489</v>
      </c>
      <c r="DY54" s="1">
        <f t="shared" ref="DY54" si="79">SUM(DY7:DY53)</f>
        <v>0</v>
      </c>
      <c r="DZ54" s="1">
        <f t="shared" ref="DZ54" si="80">SUM(DZ7:DZ53)</f>
        <v>0</v>
      </c>
      <c r="EA54" s="1">
        <f t="shared" ref="EA54" si="81">SUM(EA7:EA53)</f>
        <v>3</v>
      </c>
      <c r="EB54" s="1">
        <f t="shared" ref="EB54" si="82">SUM(EB7:EB53)</f>
        <v>232</v>
      </c>
      <c r="EC54" s="1">
        <f t="shared" ref="EC54" si="83">SUM(EC7:EC53)</f>
        <v>122</v>
      </c>
      <c r="ED54" s="1">
        <f t="shared" ref="ED54" si="84">SUM(ED7:ED53)</f>
        <v>70</v>
      </c>
      <c r="EE54" s="1">
        <f t="shared" ref="EE54" si="85">SUM(EE7:EE53)</f>
        <v>30</v>
      </c>
      <c r="EF54" s="1">
        <f t="shared" ref="EF54" si="86">SUM(EF7:EF53)</f>
        <v>32</v>
      </c>
      <c r="EG54" s="1">
        <f>SUM(EG7:EG53)</f>
        <v>489</v>
      </c>
      <c r="EH54" s="2"/>
      <c r="EI54" s="2"/>
      <c r="EJ54" s="2"/>
      <c r="EK54" s="1">
        <f t="shared" ref="EK54" si="87">SUM(EK7:EK53)</f>
        <v>193</v>
      </c>
      <c r="EL54" s="1">
        <f t="shared" ref="EL54" si="88">SUM(EL7:EL53)</f>
        <v>208</v>
      </c>
      <c r="EM54" s="1">
        <f t="shared" ref="EM54" si="89">SUM(EM7:EM53)</f>
        <v>72</v>
      </c>
      <c r="EN54" s="1">
        <f t="shared" ref="EN54" si="90">SUM(EN7:EN53)</f>
        <v>13</v>
      </c>
      <c r="EO54" s="1">
        <f t="shared" ref="EO54" si="91">SUM(EO7:EO53)</f>
        <v>3</v>
      </c>
      <c r="EP54" s="1">
        <f t="shared" ref="EP54" si="92">SUM(EP7:EP53)</f>
        <v>300</v>
      </c>
      <c r="EQ54" s="1">
        <f>SUM(EQ7:EQ53)</f>
        <v>234</v>
      </c>
      <c r="ER54" s="1">
        <f>SUM(ER7:ER53)</f>
        <v>534</v>
      </c>
      <c r="ES54" s="1">
        <f t="shared" ref="ES54" si="93">SUM(ES7:ES53)</f>
        <v>0</v>
      </c>
      <c r="ET54" s="1">
        <f t="shared" ref="ET54" si="94">SUM(ET7:ET53)</f>
        <v>1</v>
      </c>
      <c r="EU54" s="1">
        <f t="shared" ref="EU54" si="95">SUM(EU7:EU53)</f>
        <v>6</v>
      </c>
      <c r="EV54" s="1">
        <f t="shared" ref="EV54" si="96">SUM(EV7:EV53)</f>
        <v>238</v>
      </c>
      <c r="EW54" s="1">
        <f t="shared" ref="EW54" si="97">SUM(EW7:EW53)</f>
        <v>149</v>
      </c>
      <c r="EX54" s="1">
        <f t="shared" ref="EX54" si="98">SUM(EX7:EX53)</f>
        <v>58</v>
      </c>
      <c r="EY54" s="1">
        <f t="shared" ref="EY54" si="99">SUM(EY7:EY53)</f>
        <v>34</v>
      </c>
      <c r="EZ54" s="1">
        <f t="shared" ref="EZ54" si="100">SUM(EZ7:EZ53)</f>
        <v>48</v>
      </c>
      <c r="FA54" s="1">
        <f>SUM(FA7:FA53)</f>
        <v>534</v>
      </c>
      <c r="FB54" s="2"/>
      <c r="FC54" s="2"/>
      <c r="FD54" s="2"/>
      <c r="FE54" s="1">
        <f t="shared" ref="FE54" si="101">SUM(FE7:FE53)</f>
        <v>169</v>
      </c>
      <c r="FF54" s="1">
        <f t="shared" ref="FF54" si="102">SUM(FF7:FF53)</f>
        <v>232</v>
      </c>
      <c r="FG54" s="1">
        <f t="shared" ref="FG54" si="103">SUM(FG7:FG53)</f>
        <v>110</v>
      </c>
      <c r="FH54" s="1">
        <f t="shared" ref="FH54" si="104">SUM(FH7:FH53)</f>
        <v>23</v>
      </c>
      <c r="FI54" s="1">
        <f t="shared" ref="FI54" si="105">SUM(FI7:FI53)</f>
        <v>0</v>
      </c>
    </row>
    <row r="56" spans="2:166" s="5" customFormat="1" ht="25.5" x14ac:dyDescent="0.25">
      <c r="B56" s="45"/>
      <c r="C56" s="45"/>
      <c r="D56" s="46" t="s">
        <v>88</v>
      </c>
      <c r="E56" s="70"/>
      <c r="F56" s="9" t="s">
        <v>16</v>
      </c>
      <c r="G56" s="10" t="s">
        <v>17</v>
      </c>
      <c r="H56" s="55" t="s">
        <v>89</v>
      </c>
      <c r="I56" s="11" t="s">
        <v>18</v>
      </c>
      <c r="J56" s="11" t="s">
        <v>19</v>
      </c>
      <c r="K56" s="11" t="s">
        <v>20</v>
      </c>
      <c r="L56" s="11" t="s">
        <v>21</v>
      </c>
      <c r="M56" s="11" t="s">
        <v>22</v>
      </c>
      <c r="N56" s="11" t="s">
        <v>23</v>
      </c>
      <c r="O56" s="11" t="s">
        <v>24</v>
      </c>
      <c r="P56" s="11" t="s">
        <v>25</v>
      </c>
      <c r="Q56" s="12" t="s">
        <v>26</v>
      </c>
      <c r="R56" s="13" t="s">
        <v>27</v>
      </c>
      <c r="S56" s="11" t="s">
        <v>28</v>
      </c>
      <c r="T56" s="14" t="s">
        <v>29</v>
      </c>
      <c r="U56" s="15" t="s">
        <v>30</v>
      </c>
      <c r="V56" s="10">
        <v>1</v>
      </c>
      <c r="W56" s="10">
        <v>2</v>
      </c>
      <c r="X56" s="10">
        <v>3</v>
      </c>
      <c r="Y56" s="16">
        <v>4</v>
      </c>
      <c r="Z56" s="59" t="s">
        <v>26</v>
      </c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2"/>
      <c r="AM56" s="2"/>
      <c r="AN56" s="2"/>
      <c r="AO56" s="2"/>
      <c r="AP56" s="2"/>
      <c r="AQ56" s="2"/>
      <c r="AR56" s="1"/>
      <c r="AS56" s="19"/>
      <c r="AT56" s="20" t="s">
        <v>16</v>
      </c>
      <c r="AU56" s="10" t="s">
        <v>17</v>
      </c>
      <c r="AV56" s="21"/>
      <c r="AW56" s="17" t="s">
        <v>18</v>
      </c>
      <c r="AX56" s="17" t="s">
        <v>19</v>
      </c>
      <c r="AY56" s="17" t="s">
        <v>20</v>
      </c>
      <c r="AZ56" s="17" t="s">
        <v>21</v>
      </c>
      <c r="BA56" s="17" t="s">
        <v>22</v>
      </c>
      <c r="BB56" s="17" t="s">
        <v>23</v>
      </c>
      <c r="BC56" s="17" t="s">
        <v>24</v>
      </c>
      <c r="BD56" s="17" t="s">
        <v>25</v>
      </c>
      <c r="BE56" s="17" t="s">
        <v>26</v>
      </c>
      <c r="BF56" s="13" t="s">
        <v>27</v>
      </c>
      <c r="BG56" s="11" t="s">
        <v>28</v>
      </c>
      <c r="BH56" s="14" t="s">
        <v>29</v>
      </c>
      <c r="BI56" s="15" t="s">
        <v>30</v>
      </c>
      <c r="BJ56" s="10">
        <v>1</v>
      </c>
      <c r="BK56" s="10">
        <v>2</v>
      </c>
      <c r="BL56" s="10">
        <v>3</v>
      </c>
      <c r="BM56" s="22">
        <v>4</v>
      </c>
      <c r="BN56" s="61" t="s">
        <v>26</v>
      </c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 s="9" t="s">
        <v>16</v>
      </c>
      <c r="CI56" s="10" t="s">
        <v>17</v>
      </c>
      <c r="CJ56" s="23"/>
      <c r="CK56" s="17" t="s">
        <v>18</v>
      </c>
      <c r="CL56" s="17" t="s">
        <v>19</v>
      </c>
      <c r="CM56" s="17" t="s">
        <v>20</v>
      </c>
      <c r="CN56" s="17" t="s">
        <v>21</v>
      </c>
      <c r="CO56" s="17" t="s">
        <v>22</v>
      </c>
      <c r="CP56" s="17" t="s">
        <v>23</v>
      </c>
      <c r="CQ56" s="17" t="s">
        <v>24</v>
      </c>
      <c r="CR56" s="17" t="s">
        <v>25</v>
      </c>
      <c r="CS56" s="17" t="s">
        <v>26</v>
      </c>
      <c r="CT56" s="13" t="s">
        <v>27</v>
      </c>
      <c r="CU56" s="11" t="s">
        <v>28</v>
      </c>
      <c r="CV56" s="14" t="s">
        <v>29</v>
      </c>
      <c r="CW56" s="15" t="s">
        <v>30</v>
      </c>
      <c r="CX56" s="10">
        <v>1</v>
      </c>
      <c r="CY56" s="10">
        <v>2</v>
      </c>
      <c r="CZ56" s="10">
        <v>3</v>
      </c>
      <c r="DA56" s="19">
        <v>4</v>
      </c>
      <c r="DB56" s="61" t="s">
        <v>26</v>
      </c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 s="19"/>
      <c r="DV56" s="9" t="s">
        <v>16</v>
      </c>
      <c r="DW56" s="10" t="s">
        <v>17</v>
      </c>
      <c r="DX56" s="23"/>
      <c r="DY56" s="17" t="s">
        <v>18</v>
      </c>
      <c r="DZ56" s="17" t="s">
        <v>19</v>
      </c>
      <c r="EA56" s="17" t="s">
        <v>20</v>
      </c>
      <c r="EB56" s="17" t="s">
        <v>21</v>
      </c>
      <c r="EC56" s="17" t="s">
        <v>22</v>
      </c>
      <c r="ED56" s="17" t="s">
        <v>23</v>
      </c>
      <c r="EE56" s="17" t="s">
        <v>24</v>
      </c>
      <c r="EF56" s="17" t="s">
        <v>25</v>
      </c>
      <c r="EG56" s="17" t="s">
        <v>26</v>
      </c>
      <c r="EH56" s="13" t="s">
        <v>27</v>
      </c>
      <c r="EI56" s="11" t="s">
        <v>28</v>
      </c>
      <c r="EJ56" s="14" t="s">
        <v>29</v>
      </c>
      <c r="EK56" s="15" t="s">
        <v>30</v>
      </c>
      <c r="EL56" s="10">
        <v>1</v>
      </c>
      <c r="EM56" s="10">
        <v>2</v>
      </c>
      <c r="EN56" s="10">
        <v>3</v>
      </c>
      <c r="EO56" s="19">
        <v>4</v>
      </c>
      <c r="EP56" s="61" t="s">
        <v>26</v>
      </c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</row>
    <row r="57" spans="2:166" s="5" customFormat="1" x14ac:dyDescent="0.25">
      <c r="B57" s="45"/>
      <c r="C57" s="45"/>
      <c r="D57" s="46" t="s">
        <v>26</v>
      </c>
      <c r="E57" s="70"/>
      <c r="F57" s="51">
        <f>+F54+Z54</f>
        <v>576</v>
      </c>
      <c r="G57" s="51">
        <f t="shared" ref="G57:Y57" si="106">+G54+AA54</f>
        <v>361</v>
      </c>
      <c r="H57" s="51">
        <f t="shared" si="106"/>
        <v>937</v>
      </c>
      <c r="I57" s="51">
        <f t="shared" si="106"/>
        <v>0</v>
      </c>
      <c r="J57" s="51">
        <f t="shared" si="106"/>
        <v>0</v>
      </c>
      <c r="K57" s="51">
        <f t="shared" si="106"/>
        <v>4</v>
      </c>
      <c r="L57" s="51">
        <f t="shared" si="106"/>
        <v>380</v>
      </c>
      <c r="M57" s="51">
        <f t="shared" si="106"/>
        <v>255</v>
      </c>
      <c r="N57" s="51">
        <f t="shared" si="106"/>
        <v>151</v>
      </c>
      <c r="O57" s="51">
        <f t="shared" si="106"/>
        <v>77</v>
      </c>
      <c r="P57" s="51">
        <f t="shared" si="106"/>
        <v>70</v>
      </c>
      <c r="Q57" s="51">
        <f>+Q54+AK54</f>
        <v>937</v>
      </c>
      <c r="R57" s="51">
        <f t="shared" si="106"/>
        <v>0</v>
      </c>
      <c r="S57" s="51">
        <f t="shared" si="106"/>
        <v>0</v>
      </c>
      <c r="T57" s="51">
        <f t="shared" si="106"/>
        <v>0</v>
      </c>
      <c r="U57" s="51">
        <f t="shared" si="106"/>
        <v>240</v>
      </c>
      <c r="V57" s="51">
        <f t="shared" si="106"/>
        <v>543</v>
      </c>
      <c r="W57" s="51">
        <f t="shared" si="106"/>
        <v>129</v>
      </c>
      <c r="X57" s="51">
        <f t="shared" si="106"/>
        <v>23</v>
      </c>
      <c r="Y57" s="51">
        <f t="shared" si="106"/>
        <v>2</v>
      </c>
      <c r="Z57" s="59">
        <f>SUM(U57:Y57)</f>
        <v>937</v>
      </c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2"/>
      <c r="AM57" s="2"/>
      <c r="AN57" s="2"/>
      <c r="AO57" s="2"/>
      <c r="AP57" s="2"/>
      <c r="AQ57" s="2"/>
      <c r="AR57" s="1"/>
      <c r="AS57" s="22"/>
      <c r="AT57" s="51">
        <f>+AT54+BN54</f>
        <v>458</v>
      </c>
      <c r="AU57" s="51">
        <f t="shared" ref="AU57" si="107">+AU54+BO54</f>
        <v>318</v>
      </c>
      <c r="AV57" s="54">
        <f t="shared" ref="AV57" si="108">+AV54+BP54</f>
        <v>776</v>
      </c>
      <c r="AW57" s="51">
        <f t="shared" ref="AW57" si="109">+AW54+BQ54</f>
        <v>0</v>
      </c>
      <c r="AX57" s="51">
        <f t="shared" ref="AX57" si="110">+AX54+BR54</f>
        <v>0</v>
      </c>
      <c r="AY57" s="51">
        <f t="shared" ref="AY57" si="111">+AY54+BS54</f>
        <v>2</v>
      </c>
      <c r="AZ57" s="51">
        <f t="shared" ref="AZ57" si="112">+AZ54+BT54</f>
        <v>348</v>
      </c>
      <c r="BA57" s="51">
        <f t="shared" ref="BA57" si="113">+BA54+BU54</f>
        <v>190</v>
      </c>
      <c r="BB57" s="51">
        <f t="shared" ref="BB57" si="114">+BB54+BV54</f>
        <v>119</v>
      </c>
      <c r="BC57" s="51">
        <f t="shared" ref="BC57" si="115">+BC54+BW54</f>
        <v>49</v>
      </c>
      <c r="BD57" s="51">
        <f t="shared" ref="BD57" si="116">+BD54+BX54</f>
        <v>63</v>
      </c>
      <c r="BE57" s="54">
        <f>+BE54+BY54</f>
        <v>771</v>
      </c>
      <c r="BF57" s="51">
        <f t="shared" ref="BF57" si="117">+BF54+BZ54</f>
        <v>4</v>
      </c>
      <c r="BG57" s="51">
        <f t="shared" ref="BG57" si="118">+BG54+CA54</f>
        <v>0</v>
      </c>
      <c r="BH57" s="51">
        <f t="shared" ref="BH57" si="119">+BH54+CB54</f>
        <v>0</v>
      </c>
      <c r="BI57" s="51">
        <f t="shared" ref="BI57" si="120">+BI54+CC54</f>
        <v>426</v>
      </c>
      <c r="BJ57" s="51">
        <f t="shared" ref="BJ57" si="121">+BJ54+CD54</f>
        <v>296</v>
      </c>
      <c r="BK57" s="51">
        <f t="shared" ref="BK57" si="122">+BK54+CE54</f>
        <v>163</v>
      </c>
      <c r="BL57" s="51">
        <f t="shared" ref="BL57" si="123">+BL54+CF54</f>
        <v>550</v>
      </c>
      <c r="BM57" s="51">
        <f t="shared" ref="BM57" si="124">+BM54+CG54</f>
        <v>2</v>
      </c>
      <c r="BN57" s="53">
        <f>SUM(BI57:BM57)</f>
        <v>1437</v>
      </c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 s="51">
        <f>+CH54+DB54</f>
        <v>544</v>
      </c>
      <c r="CI57" s="51">
        <f t="shared" ref="CI57" si="125">+CI54+DC54</f>
        <v>372</v>
      </c>
      <c r="CJ57" s="53">
        <f t="shared" ref="CJ57" si="126">+CJ54+DD54</f>
        <v>916</v>
      </c>
      <c r="CK57" s="51">
        <f t="shared" ref="CK57" si="127">+CK54+DE54</f>
        <v>0</v>
      </c>
      <c r="CL57" s="51">
        <f t="shared" ref="CL57" si="128">+CL54+DF54</f>
        <v>0</v>
      </c>
      <c r="CM57" s="51">
        <f t="shared" ref="CM57" si="129">+CM54+DG54</f>
        <v>7</v>
      </c>
      <c r="CN57" s="51">
        <f t="shared" ref="CN57" si="130">+CN54+DH54</f>
        <v>436</v>
      </c>
      <c r="CO57" s="51">
        <f t="shared" ref="CO57" si="131">+CO54+DI54</f>
        <v>235</v>
      </c>
      <c r="CP57" s="51">
        <f t="shared" ref="CP57" si="132">+CP54+DJ54</f>
        <v>107</v>
      </c>
      <c r="CQ57" s="51">
        <f t="shared" ref="CQ57" si="133">+CQ54+DK54</f>
        <v>70</v>
      </c>
      <c r="CR57" s="51">
        <f t="shared" ref="CR57" si="134">+CR54+DL54</f>
        <v>61</v>
      </c>
      <c r="CS57" s="53">
        <f>+CS54+DM54</f>
        <v>916</v>
      </c>
      <c r="CT57" s="51">
        <f t="shared" ref="CT57" si="135">+CT54+DN54</f>
        <v>0</v>
      </c>
      <c r="CU57" s="51">
        <f t="shared" ref="CU57" si="136">+CU54+DO54</f>
        <v>0</v>
      </c>
      <c r="CV57" s="51">
        <f t="shared" ref="CV57" si="137">+CV54+DP54</f>
        <v>0</v>
      </c>
      <c r="CW57" s="51">
        <f t="shared" ref="CW57" si="138">+CW54+DQ54</f>
        <v>361</v>
      </c>
      <c r="CX57" s="51">
        <f t="shared" ref="CX57" si="139">+CX54+DR54</f>
        <v>341</v>
      </c>
      <c r="CY57" s="51">
        <f t="shared" ref="CY57" si="140">+CY54+DS54</f>
        <v>190</v>
      </c>
      <c r="CZ57" s="51">
        <f t="shared" ref="CZ57" si="141">+CZ54+DT54</f>
        <v>18</v>
      </c>
      <c r="DA57" s="51">
        <f t="shared" ref="DA57" si="142">+DA54+DU54</f>
        <v>6</v>
      </c>
      <c r="DB57" s="53">
        <f>SUM(CW57:DA57)</f>
        <v>916</v>
      </c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 s="22"/>
      <c r="DV57" s="51">
        <f>+DV54+EP54</f>
        <v>600</v>
      </c>
      <c r="DW57" s="51">
        <f t="shared" ref="DW57" si="143">+DW54+EQ54</f>
        <v>423</v>
      </c>
      <c r="DX57" s="53">
        <f t="shared" ref="DX57" si="144">+DX54+ER54</f>
        <v>1023</v>
      </c>
      <c r="DY57" s="51">
        <f t="shared" ref="DY57" si="145">+DY54+ES54</f>
        <v>0</v>
      </c>
      <c r="DZ57" s="51">
        <f t="shared" ref="DZ57" si="146">+DZ54+ET54</f>
        <v>1</v>
      </c>
      <c r="EA57" s="51">
        <f t="shared" ref="EA57" si="147">+EA54+EU54</f>
        <v>9</v>
      </c>
      <c r="EB57" s="51">
        <f t="shared" ref="EB57" si="148">+EB54+EV54</f>
        <v>470</v>
      </c>
      <c r="EC57" s="51">
        <f t="shared" ref="EC57" si="149">+EC54+EW54</f>
        <v>271</v>
      </c>
      <c r="ED57" s="51">
        <f t="shared" ref="ED57" si="150">+ED54+EX54</f>
        <v>128</v>
      </c>
      <c r="EE57" s="51">
        <f t="shared" ref="EE57" si="151">+EE54+EY54</f>
        <v>64</v>
      </c>
      <c r="EF57" s="51">
        <f t="shared" ref="EF57" si="152">+EF54+EZ54</f>
        <v>80</v>
      </c>
      <c r="EG57" s="53">
        <f>+EG54+FA54</f>
        <v>1023</v>
      </c>
      <c r="EH57" s="51">
        <f t="shared" ref="EH57" si="153">+EH54+FB54</f>
        <v>0</v>
      </c>
      <c r="EI57" s="51">
        <f t="shared" ref="EI57" si="154">+EI54+FC54</f>
        <v>0</v>
      </c>
      <c r="EJ57" s="51">
        <f t="shared" ref="EJ57" si="155">+EJ54+FD54</f>
        <v>0</v>
      </c>
      <c r="EK57" s="51">
        <f t="shared" ref="EK57" si="156">+EK54+FE54</f>
        <v>362</v>
      </c>
      <c r="EL57" s="51">
        <f t="shared" ref="EL57" si="157">+EL54+FF54</f>
        <v>440</v>
      </c>
      <c r="EM57" s="51">
        <f t="shared" ref="EM57" si="158">+EM54+FG54</f>
        <v>182</v>
      </c>
      <c r="EN57" s="51">
        <f t="shared" ref="EN57" si="159">+EN54+FH54</f>
        <v>36</v>
      </c>
      <c r="EO57" s="51">
        <f t="shared" ref="EO57" si="160">+EO54+FI54</f>
        <v>3</v>
      </c>
      <c r="EP57" s="53">
        <f>SUM(EK57:EO57)</f>
        <v>1023</v>
      </c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</row>
    <row r="58" spans="2:166" x14ac:dyDescent="0.25">
      <c r="D58" s="46" t="s">
        <v>84</v>
      </c>
      <c r="F58" s="1">
        <f>+((F7+F21+F22+F28+F49)+(Z7+Z21+Z22+Z28+Z49))</f>
        <v>0</v>
      </c>
      <c r="G58" s="1">
        <f t="shared" ref="G58:Y58" si="161">+((G7+G21+G22+G28+G49)+(AA7+AA21+AA22+AA28+AA49))</f>
        <v>0</v>
      </c>
      <c r="H58" s="1">
        <f t="shared" si="161"/>
        <v>0</v>
      </c>
      <c r="I58" s="1">
        <f t="shared" si="161"/>
        <v>0</v>
      </c>
      <c r="J58" s="1">
        <f t="shared" si="161"/>
        <v>0</v>
      </c>
      <c r="K58" s="1">
        <f t="shared" si="161"/>
        <v>0</v>
      </c>
      <c r="L58" s="1">
        <f t="shared" si="161"/>
        <v>0</v>
      </c>
      <c r="M58" s="1">
        <f t="shared" si="161"/>
        <v>0</v>
      </c>
      <c r="N58" s="1">
        <f t="shared" si="161"/>
        <v>0</v>
      </c>
      <c r="O58" s="1">
        <f t="shared" si="161"/>
        <v>0</v>
      </c>
      <c r="P58" s="1">
        <f t="shared" si="161"/>
        <v>0</v>
      </c>
      <c r="Q58" s="1">
        <f t="shared" si="161"/>
        <v>0</v>
      </c>
      <c r="R58" s="1">
        <f t="shared" si="161"/>
        <v>0</v>
      </c>
      <c r="S58" s="1">
        <f t="shared" si="161"/>
        <v>0</v>
      </c>
      <c r="T58" s="1">
        <f t="shared" si="161"/>
        <v>0</v>
      </c>
      <c r="U58" s="1">
        <f t="shared" si="161"/>
        <v>0</v>
      </c>
      <c r="V58" s="1">
        <f t="shared" si="161"/>
        <v>0</v>
      </c>
      <c r="W58" s="1">
        <f t="shared" si="161"/>
        <v>0</v>
      </c>
      <c r="X58" s="1">
        <f t="shared" si="161"/>
        <v>0</v>
      </c>
      <c r="Y58" s="1">
        <f t="shared" si="161"/>
        <v>0</v>
      </c>
      <c r="Z58" s="1">
        <f t="shared" ref="Z58:Z62" si="162">SUM(U58:Y58)</f>
        <v>0</v>
      </c>
      <c r="AT58" s="1">
        <f>+((AT7+AT21+AT22+AT28+AT49)+(BN7+BN21+BN22+BN28+BN49))</f>
        <v>0</v>
      </c>
      <c r="AU58" s="1">
        <f t="shared" ref="AU58" si="163">+((AU7+AU21+AU22+AU28+AU49)+(BO7+BO21+BO22+BO28+BO49))</f>
        <v>0</v>
      </c>
      <c r="AV58" s="1">
        <f t="shared" ref="AV58" si="164">+((AV7+AV21+AV22+AV28+AV49)+(BP7+BP21+BP22+BP28+BP49))</f>
        <v>0</v>
      </c>
      <c r="AW58" s="1">
        <f t="shared" ref="AW58" si="165">+((AW7+AW21+AW22+AW28+AW49)+(BQ7+BQ21+BQ22+BQ28+BQ49))</f>
        <v>0</v>
      </c>
      <c r="AX58" s="1">
        <f t="shared" ref="AX58" si="166">+((AX7+AX21+AX22+AX28+AX49)+(BR7+BR21+BR22+BR28+BR49))</f>
        <v>0</v>
      </c>
      <c r="AY58" s="1">
        <f t="shared" ref="AY58" si="167">+((AY7+AY21+AY22+AY28+AY49)+(BS7+BS21+BS22+BS28+BS49))</f>
        <v>0</v>
      </c>
      <c r="AZ58" s="1">
        <f t="shared" ref="AZ58" si="168">+((AZ7+AZ21+AZ22+AZ28+AZ49)+(BT7+BT21+BT22+BT28+BT49))</f>
        <v>0</v>
      </c>
      <c r="BA58" s="1">
        <f t="shared" ref="BA58" si="169">+((BA7+BA21+BA22+BA28+BA49)+(BU7+BU21+BU22+BU28+BU49))</f>
        <v>0</v>
      </c>
      <c r="BB58" s="1">
        <f t="shared" ref="BB58" si="170">+((BB7+BB21+BB22+BB28+BB49)+(BV7+BV21+BV22+BV28+BV49))</f>
        <v>0</v>
      </c>
      <c r="BC58" s="1">
        <f t="shared" ref="BC58" si="171">+((BC7+BC21+BC22+BC28+BC49)+(BW7+BW21+BW22+BW28+BW49))</f>
        <v>0</v>
      </c>
      <c r="BD58" s="1">
        <f t="shared" ref="BD58" si="172">+((BD7+BD21+BD22+BD28+BD49)+(BX7+BX21+BX22+BX28+BX49))</f>
        <v>0</v>
      </c>
      <c r="BE58" s="1">
        <f t="shared" ref="BE58" si="173">+((BE7+BE21+BE22+BE28+BE49)+(BY7+BY21+BY22+BY28+BY49))</f>
        <v>0</v>
      </c>
      <c r="BF58" s="1">
        <f t="shared" ref="BF58" si="174">+((BF7+BF21+BF22+BF28+BF49)+(BZ7+BZ21+BZ22+BZ28+BZ49))</f>
        <v>0</v>
      </c>
      <c r="BG58" s="1">
        <f t="shared" ref="BG58" si="175">+((BG7+BG21+BG22+BG28+BG49)+(CA7+CA21+CA22+CA28+CA49))</f>
        <v>0</v>
      </c>
      <c r="BH58" s="1">
        <f t="shared" ref="BH58" si="176">+((BH7+BH21+BH22+BH28+BH49)+(CB7+CB21+CB22+CB28+CB49))</f>
        <v>0</v>
      </c>
      <c r="BI58" s="1">
        <f t="shared" ref="BI58" si="177">+((BI7+BI21+BI22+BI28+BI49)+(CC7+CC21+CC22+CC28+CC49))</f>
        <v>0</v>
      </c>
      <c r="BJ58" s="1">
        <f t="shared" ref="BJ58" si="178">+((BJ7+BJ21+BJ22+BJ28+BJ49)+(CD7+CD21+CD22+CD28+CD49))</f>
        <v>0</v>
      </c>
      <c r="BK58" s="1">
        <f t="shared" ref="BK58" si="179">+((BK7+BK21+BK22+BK28+BK49)+(CE7+CE21+CE22+CE28+CE49))</f>
        <v>0</v>
      </c>
      <c r="BL58" s="1">
        <f t="shared" ref="BL58" si="180">+((BL7+BL21+BL22+BL28+BL49)+(CF7+CF21+CF22+CF28+CF49))</f>
        <v>0</v>
      </c>
      <c r="BM58" s="1">
        <f t="shared" ref="BM58" si="181">+((BM7+BM21+BM22+BM28+BM49)+(CG7+CG21+CG22+CG28+CG49))</f>
        <v>0</v>
      </c>
      <c r="BN58" s="50">
        <f t="shared" ref="BN58:BN62" si="182">SUM(BI58:BM58)</f>
        <v>0</v>
      </c>
      <c r="CH58" s="1">
        <f>+((CH7+CH21+CH22+CH28+CH49)+(DB7+DB21+DB22+DB28+DB49))</f>
        <v>0</v>
      </c>
      <c r="CI58" s="1">
        <f t="shared" ref="CI58" si="183">+((CI7+CI21+CI22+CI28+CI49)+(DC7+DC21+DC22+DC28+DC49))</f>
        <v>0</v>
      </c>
      <c r="CJ58" s="1">
        <f t="shared" ref="CJ58" si="184">+((CJ7+CJ21+CJ22+CJ28+CJ49)+(DD7+DD21+DD22+DD28+DD49))</f>
        <v>0</v>
      </c>
      <c r="CK58" s="1">
        <f t="shared" ref="CK58" si="185">+((CK7+CK21+CK22+CK28+CK49)+(DE7+DE21+DE22+DE28+DE49))</f>
        <v>0</v>
      </c>
      <c r="CL58" s="1">
        <f t="shared" ref="CL58" si="186">+((CL7+CL21+CL22+CL28+CL49)+(DF7+DF21+DF22+DF28+DF49))</f>
        <v>0</v>
      </c>
      <c r="CM58" s="1">
        <f t="shared" ref="CM58" si="187">+((CM7+CM21+CM22+CM28+CM49)+(DG7+DG21+DG22+DG28+DG49))</f>
        <v>0</v>
      </c>
      <c r="CN58" s="1">
        <f t="shared" ref="CN58" si="188">+((CN7+CN21+CN22+CN28+CN49)+(DH7+DH21+DH22+DH28+DH49))</f>
        <v>0</v>
      </c>
      <c r="CO58" s="1">
        <f t="shared" ref="CO58" si="189">+((CO7+CO21+CO22+CO28+CO49)+(DI7+DI21+DI22+DI28+DI49))</f>
        <v>0</v>
      </c>
      <c r="CP58" s="1">
        <f t="shared" ref="CP58" si="190">+((CP7+CP21+CP22+CP28+CP49)+(DJ7+DJ21+DJ22+DJ28+DJ49))</f>
        <v>0</v>
      </c>
      <c r="CQ58" s="1">
        <f t="shared" ref="CQ58" si="191">+((CQ7+CQ21+CQ22+CQ28+CQ49)+(DK7+DK21+DK22+DK28+DK49))</f>
        <v>0</v>
      </c>
      <c r="CR58" s="1">
        <f t="shared" ref="CR58" si="192">+((CR7+CR21+CR22+CR28+CR49)+(DL7+DL21+DL22+DL28+DL49))</f>
        <v>0</v>
      </c>
      <c r="CS58" s="1">
        <f t="shared" ref="CS58" si="193">+((CS7+CS21+CS22+CS28+CS49)+(DM7+DM21+DM22+DM28+DM49))</f>
        <v>0</v>
      </c>
      <c r="CT58" s="1">
        <f t="shared" ref="CT58" si="194">+((CT7+CT21+CT22+CT28+CT49)+(DN7+DN21+DN22+DN28+DN49))</f>
        <v>0</v>
      </c>
      <c r="CU58" s="1">
        <f t="shared" ref="CU58" si="195">+((CU7+CU21+CU22+CU28+CU49)+(DO7+DO21+DO22+DO28+DO49))</f>
        <v>0</v>
      </c>
      <c r="CV58" s="1">
        <f t="shared" ref="CV58" si="196">+((CV7+CV21+CV22+CV28+CV49)+(DP7+DP21+DP22+DP28+DP49))</f>
        <v>0</v>
      </c>
      <c r="CW58" s="1">
        <f t="shared" ref="CW58" si="197">+((CW7+CW21+CW22+CW28+CW49)+(DQ7+DQ21+DQ22+DQ28+DQ49))</f>
        <v>0</v>
      </c>
      <c r="CX58" s="1">
        <f t="shared" ref="CX58" si="198">+((CX7+CX21+CX22+CX28+CX49)+(DR7+DR21+DR22+DR28+DR49))</f>
        <v>0</v>
      </c>
      <c r="CY58" s="1">
        <f t="shared" ref="CY58" si="199">+((CY7+CY21+CY22+CY28+CY49)+(DS7+DS21+DS22+DS28+DS49))</f>
        <v>0</v>
      </c>
      <c r="CZ58" s="1">
        <f t="shared" ref="CZ58" si="200">+((CZ7+CZ21+CZ22+CZ28+CZ49)+(DT7+DT21+DT22+DT28+DT49))</f>
        <v>0</v>
      </c>
      <c r="DA58" s="1">
        <f t="shared" ref="DA58" si="201">+((DA7+DA21+DA22+DA28+DA49)+(DU7+DU21+DU22+DU28+DU49))</f>
        <v>0</v>
      </c>
      <c r="DB58" s="50">
        <f t="shared" ref="DB58:DB62" si="202">SUM(CW58:DA58)</f>
        <v>0</v>
      </c>
      <c r="DV58" s="1">
        <f>+((DV7+DV21+DV22+DV28+DV49)+(EP7+EP21+EP22+EP28+EP49))</f>
        <v>7</v>
      </c>
      <c r="DW58" s="1">
        <f t="shared" ref="DW58" si="203">+((DW7+DW21+DW22+DW28+DW49)+(EQ7+EQ21+EQ22+EQ28+EQ49))</f>
        <v>5</v>
      </c>
      <c r="DX58" s="1">
        <f t="shared" ref="DX58" si="204">+((DX7+DX21+DX22+DX28+DX49)+(ER7+ER21+ER22+ER28+ER49))</f>
        <v>12</v>
      </c>
      <c r="DY58" s="1">
        <f t="shared" ref="DY58" si="205">+((DY7+DY21+DY22+DY28+DY49)+(ES7+ES21+ES22+ES28+ES49))</f>
        <v>0</v>
      </c>
      <c r="DZ58" s="1">
        <f t="shared" ref="DZ58" si="206">+((DZ7+DZ21+DZ22+DZ28+DZ49)+(ET7+ET21+ET22+ET28+ET49))</f>
        <v>0</v>
      </c>
      <c r="EA58" s="1">
        <f t="shared" ref="EA58" si="207">+((EA7+EA21+EA22+EA28+EA49)+(EU7+EU21+EU22+EU28+EU49))</f>
        <v>2</v>
      </c>
      <c r="EB58" s="1">
        <f t="shared" ref="EB58" si="208">+((EB7+EB21+EB22+EB28+EB49)+(EV7+EV21+EV22+EV28+EV49))</f>
        <v>4</v>
      </c>
      <c r="EC58" s="1">
        <f t="shared" ref="EC58" si="209">+((EC7+EC21+EC22+EC28+EC49)+(EW7+EW21+EW22+EW28+EW49))</f>
        <v>0</v>
      </c>
      <c r="ED58" s="1">
        <f t="shared" ref="ED58" si="210">+((ED7+ED21+ED22+ED28+ED49)+(EX7+EX21+EX22+EX28+EX49))</f>
        <v>2</v>
      </c>
      <c r="EE58" s="1">
        <f t="shared" ref="EE58" si="211">+((EE7+EE21+EE22+EE28+EE49)+(EY7+EY21+EY22+EY28+EY49))</f>
        <v>3</v>
      </c>
      <c r="EF58" s="1">
        <f t="shared" ref="EF58" si="212">+((EF7+EF21+EF22+EF28+EF49)+(EZ7+EZ21+EZ22+EZ28+EZ49))</f>
        <v>1</v>
      </c>
      <c r="EG58" s="1">
        <f t="shared" ref="EG58" si="213">+((EG7+EG21+EG22+EG28+EG49)+(FA7+FA21+FA22+FA28+FA49))</f>
        <v>12</v>
      </c>
      <c r="EH58" s="1">
        <f t="shared" ref="EH58" si="214">+((EH7+EH21+EH22+EH28+EH49)+(FB7+FB21+FB22+FB28+FB49))</f>
        <v>0</v>
      </c>
      <c r="EI58" s="1">
        <f t="shared" ref="EI58" si="215">+((EI7+EI21+EI22+EI28+EI49)+(FC7+FC21+FC22+FC28+FC49))</f>
        <v>0</v>
      </c>
      <c r="EJ58" s="1">
        <f t="shared" ref="EJ58" si="216">+((EJ7+EJ21+EJ22+EJ28+EJ49)+(FD7+FD21+FD22+FD28+FD49))</f>
        <v>0</v>
      </c>
      <c r="EK58" s="1">
        <f t="shared" ref="EK58" si="217">+((EK7+EK21+EK22+EK28+EK49)+(FE7+FE21+FE22+FE28+FE49))</f>
        <v>1</v>
      </c>
      <c r="EL58" s="1">
        <f t="shared" ref="EL58" si="218">+((EL7+EL21+EL22+EL28+EL49)+(FF7+FF21+FF22+FF28+FF49))</f>
        <v>7</v>
      </c>
      <c r="EM58" s="1">
        <f t="shared" ref="EM58" si="219">+((EM7+EM21+EM22+EM28+EM49)+(FG7+FG21+FG22+FG28+FG49))</f>
        <v>3</v>
      </c>
      <c r="EN58" s="1">
        <f t="shared" ref="EN58" si="220">+((EN7+EN21+EN22+EN28+EN49)+(FH7+FH21+FH22+FH28+FH49))</f>
        <v>1</v>
      </c>
      <c r="EO58" s="1">
        <f t="shared" ref="EO58" si="221">+((EO7+EO21+EO22+EO28+EO49)+(FI7+FI21+FI22+FI28+FI49))</f>
        <v>0</v>
      </c>
      <c r="EP58" s="50">
        <f t="shared" ref="EP58:EP62" si="222">SUM(EK58:EO58)</f>
        <v>12</v>
      </c>
    </row>
    <row r="59" spans="2:166" x14ac:dyDescent="0.25">
      <c r="D59" s="46" t="s">
        <v>83</v>
      </c>
      <c r="F59" s="1">
        <f t="shared" ref="F59:Y59" si="223">+((F8+F9+F10+F11+F18+F19+F23+F24+F25+F29+F30+F31+F32+F33+F34+F35+F36+F37+F38+F39+F40+F41+F45+F50)+(Z8+Z9+Z10+Z11+Z18+Z19+Z23+Z24+Z25+Z29+Z30+Z31+Z32+Z33+Z34+Z35+Z36+Z37+Z38+Z39+Z40+Z41+Z45+Z50))</f>
        <v>457</v>
      </c>
      <c r="G59" s="1">
        <f t="shared" si="223"/>
        <v>284</v>
      </c>
      <c r="H59" s="1">
        <f t="shared" si="223"/>
        <v>741</v>
      </c>
      <c r="I59" s="1">
        <f t="shared" si="223"/>
        <v>0</v>
      </c>
      <c r="J59" s="1">
        <f t="shared" si="223"/>
        <v>0</v>
      </c>
      <c r="K59" s="1">
        <f t="shared" si="223"/>
        <v>4</v>
      </c>
      <c r="L59" s="1">
        <f t="shared" si="223"/>
        <v>355</v>
      </c>
      <c r="M59" s="1">
        <f t="shared" si="223"/>
        <v>201</v>
      </c>
      <c r="N59" s="1">
        <f t="shared" si="223"/>
        <v>97</v>
      </c>
      <c r="O59" s="1">
        <f t="shared" si="223"/>
        <v>46</v>
      </c>
      <c r="P59" s="1">
        <f t="shared" si="223"/>
        <v>38</v>
      </c>
      <c r="Q59" s="1">
        <f t="shared" si="223"/>
        <v>741</v>
      </c>
      <c r="R59" s="1">
        <f t="shared" si="223"/>
        <v>8</v>
      </c>
      <c r="S59" s="1">
        <f t="shared" si="223"/>
        <v>5</v>
      </c>
      <c r="T59" s="1">
        <f t="shared" si="223"/>
        <v>2</v>
      </c>
      <c r="U59" s="1">
        <f t="shared" si="223"/>
        <v>187</v>
      </c>
      <c r="V59" s="1">
        <f t="shared" si="223"/>
        <v>426</v>
      </c>
      <c r="W59" s="1">
        <f t="shared" si="223"/>
        <v>112</v>
      </c>
      <c r="X59" s="1">
        <f t="shared" si="223"/>
        <v>14</v>
      </c>
      <c r="Y59" s="1">
        <f t="shared" si="223"/>
        <v>2</v>
      </c>
      <c r="Z59" s="1">
        <f t="shared" si="162"/>
        <v>741</v>
      </c>
      <c r="AT59" s="1">
        <f t="shared" ref="AT59:BM59" si="224">+((AT8+AT9+AT10+AT11+AT18+AT19+AT23+AT24+AT25+AT29+AT30+AT31+AT32+AT33+AT34+AT35+AT36+AT37+AT38+AT39+AT40+AT41+AT45+AT50)+(BN8+BN9+BN10+BN11+BN18+BN19+BN23+BN24+BN25+BN29+BN30+BN31+BN32+BN33+BN34+BN35+BN36+BN37+BN38+BN39+BN40+BN41+BN45+BN50))</f>
        <v>399</v>
      </c>
      <c r="AU59" s="1">
        <f t="shared" si="224"/>
        <v>271</v>
      </c>
      <c r="AV59" s="1">
        <f t="shared" si="224"/>
        <v>670</v>
      </c>
      <c r="AW59" s="1">
        <f t="shared" si="224"/>
        <v>0</v>
      </c>
      <c r="AX59" s="1">
        <f t="shared" si="224"/>
        <v>0</v>
      </c>
      <c r="AY59" s="1">
        <f t="shared" si="224"/>
        <v>2</v>
      </c>
      <c r="AZ59" s="1">
        <f t="shared" si="224"/>
        <v>323</v>
      </c>
      <c r="BA59" s="1">
        <f t="shared" si="224"/>
        <v>164</v>
      </c>
      <c r="BB59" s="1">
        <f t="shared" si="224"/>
        <v>88</v>
      </c>
      <c r="BC59" s="1">
        <f t="shared" si="224"/>
        <v>39</v>
      </c>
      <c r="BD59" s="1">
        <f t="shared" si="224"/>
        <v>52</v>
      </c>
      <c r="BE59" s="1">
        <f t="shared" si="224"/>
        <v>668</v>
      </c>
      <c r="BF59" s="1">
        <f t="shared" si="224"/>
        <v>11</v>
      </c>
      <c r="BG59" s="1">
        <f t="shared" si="224"/>
        <v>1</v>
      </c>
      <c r="BH59" s="1">
        <f t="shared" si="224"/>
        <v>0</v>
      </c>
      <c r="BI59" s="1">
        <f t="shared" si="224"/>
        <v>366</v>
      </c>
      <c r="BJ59" s="1">
        <f t="shared" si="224"/>
        <v>261</v>
      </c>
      <c r="BK59" s="1">
        <f t="shared" si="224"/>
        <v>147</v>
      </c>
      <c r="BL59" s="1">
        <f t="shared" si="224"/>
        <v>487</v>
      </c>
      <c r="BM59" s="1">
        <f t="shared" si="224"/>
        <v>1</v>
      </c>
      <c r="BN59" s="50">
        <f t="shared" si="182"/>
        <v>1262</v>
      </c>
      <c r="CH59" s="1">
        <f t="shared" ref="CH59:DA59" si="225">+((CH8+CH9+CH10+CH11+CH18+CH19+CH23+CH24+CH25+CH29+CH30+CH31+CH32+CH33+CH34+CH35+CH36+CH37+CH38+CH39+CH40+CH41+CH45+CH50)+(DB8+DB9+DB10+DB11+DB18+DB19+DB23+DB24+DB25+DB29+DB30+DB31+DB32+DB33+DB34+DB35+DB36+DB37+DB38+DB39+DB40+DB41+DB45+DB50))</f>
        <v>445</v>
      </c>
      <c r="CI59" s="1">
        <f t="shared" si="225"/>
        <v>302</v>
      </c>
      <c r="CJ59" s="1">
        <f t="shared" si="225"/>
        <v>747</v>
      </c>
      <c r="CK59" s="1">
        <f t="shared" si="225"/>
        <v>0</v>
      </c>
      <c r="CL59" s="1">
        <f t="shared" si="225"/>
        <v>0</v>
      </c>
      <c r="CM59" s="1">
        <f t="shared" si="225"/>
        <v>7</v>
      </c>
      <c r="CN59" s="1">
        <f t="shared" si="225"/>
        <v>403</v>
      </c>
      <c r="CO59" s="1">
        <f t="shared" si="225"/>
        <v>177</v>
      </c>
      <c r="CP59" s="1">
        <f t="shared" si="225"/>
        <v>80</v>
      </c>
      <c r="CQ59" s="1">
        <f t="shared" si="225"/>
        <v>42</v>
      </c>
      <c r="CR59" s="1">
        <f t="shared" si="225"/>
        <v>38</v>
      </c>
      <c r="CS59" s="1">
        <f t="shared" si="225"/>
        <v>747</v>
      </c>
      <c r="CT59" s="1">
        <f t="shared" si="225"/>
        <v>24</v>
      </c>
      <c r="CU59" s="1">
        <f t="shared" si="225"/>
        <v>1</v>
      </c>
      <c r="CV59" s="1">
        <f t="shared" si="225"/>
        <v>1</v>
      </c>
      <c r="CW59" s="1">
        <f t="shared" si="225"/>
        <v>270</v>
      </c>
      <c r="CX59" s="1">
        <f t="shared" si="225"/>
        <v>293</v>
      </c>
      <c r="CY59" s="1">
        <f t="shared" si="225"/>
        <v>161</v>
      </c>
      <c r="CZ59" s="1">
        <f t="shared" si="225"/>
        <v>18</v>
      </c>
      <c r="DA59" s="1">
        <f t="shared" si="225"/>
        <v>5</v>
      </c>
      <c r="DB59" s="50">
        <f t="shared" si="202"/>
        <v>747</v>
      </c>
      <c r="DV59" s="1">
        <f t="shared" ref="DV59:EO59" si="226">+((DV8+DV9+DV10+DV11+DV18+DV19+DV23+DV24+DV25+DV29+DV30+DV31+DV32+DV33+DV34+DV35+DV36+DV37+DV38+DV39+DV40+DV41+DV45+DV50)+(EP8+EP9+EP10+EP11+EP18+EP19+EP23+EP24+EP25+EP29+EP30+EP31+EP32+EP33+EP34+EP35+EP36+EP37+EP38+EP39+EP40+EP41+EP45+EP50))</f>
        <v>474</v>
      </c>
      <c r="DW59" s="1">
        <f t="shared" si="226"/>
        <v>322</v>
      </c>
      <c r="DX59" s="1">
        <f t="shared" si="226"/>
        <v>796</v>
      </c>
      <c r="DY59" s="1">
        <f t="shared" si="226"/>
        <v>0</v>
      </c>
      <c r="DZ59" s="1">
        <f t="shared" si="226"/>
        <v>1</v>
      </c>
      <c r="EA59" s="1">
        <f t="shared" si="226"/>
        <v>6</v>
      </c>
      <c r="EB59" s="1">
        <f t="shared" si="226"/>
        <v>432</v>
      </c>
      <c r="EC59" s="1">
        <f t="shared" si="226"/>
        <v>211</v>
      </c>
      <c r="ED59" s="1">
        <f t="shared" si="226"/>
        <v>75</v>
      </c>
      <c r="EE59" s="1">
        <f t="shared" si="226"/>
        <v>41</v>
      </c>
      <c r="EF59" s="1">
        <f t="shared" si="226"/>
        <v>30</v>
      </c>
      <c r="EG59" s="1">
        <f t="shared" si="226"/>
        <v>796</v>
      </c>
      <c r="EH59" s="1">
        <f t="shared" si="226"/>
        <v>35</v>
      </c>
      <c r="EI59" s="1">
        <f t="shared" si="226"/>
        <v>1</v>
      </c>
      <c r="EJ59" s="1">
        <f t="shared" si="226"/>
        <v>12</v>
      </c>
      <c r="EK59" s="1">
        <f t="shared" si="226"/>
        <v>227</v>
      </c>
      <c r="EL59" s="1">
        <f t="shared" si="226"/>
        <v>395</v>
      </c>
      <c r="EM59" s="1">
        <f t="shared" si="226"/>
        <v>146</v>
      </c>
      <c r="EN59" s="1">
        <f t="shared" si="226"/>
        <v>25</v>
      </c>
      <c r="EO59" s="1">
        <f t="shared" si="226"/>
        <v>3</v>
      </c>
      <c r="EP59" s="50">
        <f t="shared" si="222"/>
        <v>796</v>
      </c>
    </row>
    <row r="60" spans="2:166" x14ac:dyDescent="0.25">
      <c r="D60" s="46" t="s">
        <v>85</v>
      </c>
      <c r="F60" s="1">
        <f>+(F12+F13+F14+F15+F26+F27+F42+F51+F52)+(Z12+Z13+Z14+Z15+Z26+Z27+Z42+Z51+Z52)</f>
        <v>108</v>
      </c>
      <c r="G60" s="1">
        <f>+(G12+G13+G14+G15+G26+G27+G42+G51+G52)+(AA12+AA13+AA14+AA15+AA26+AA27+AA42+AA51+AA52)</f>
        <v>55</v>
      </c>
      <c r="H60" s="1">
        <f t="shared" ref="H60:Y60" si="227">+(H12+H13+H14+H15+H26+H27+H42+H51+H52)+(AB12+AB13+AB14+AB15+AB26+AB27+AB42+AB51+AB52)</f>
        <v>163</v>
      </c>
      <c r="I60" s="1">
        <f t="shared" si="227"/>
        <v>0</v>
      </c>
      <c r="J60" s="1">
        <f t="shared" si="227"/>
        <v>0</v>
      </c>
      <c r="K60" s="1">
        <f t="shared" si="227"/>
        <v>0</v>
      </c>
      <c r="L60" s="1">
        <f t="shared" si="227"/>
        <v>25</v>
      </c>
      <c r="M60" s="1">
        <f t="shared" si="227"/>
        <v>48</v>
      </c>
      <c r="N60" s="1">
        <f t="shared" si="227"/>
        <v>42</v>
      </c>
      <c r="O60" s="1">
        <f t="shared" si="227"/>
        <v>24</v>
      </c>
      <c r="P60" s="1">
        <f t="shared" si="227"/>
        <v>24</v>
      </c>
      <c r="Q60" s="1">
        <f t="shared" si="227"/>
        <v>163</v>
      </c>
      <c r="R60" s="1">
        <f t="shared" si="227"/>
        <v>0</v>
      </c>
      <c r="S60" s="1">
        <f t="shared" si="227"/>
        <v>0</v>
      </c>
      <c r="T60" s="1">
        <f t="shared" si="227"/>
        <v>0</v>
      </c>
      <c r="U60" s="1">
        <f t="shared" si="227"/>
        <v>52</v>
      </c>
      <c r="V60" s="1">
        <f t="shared" si="227"/>
        <v>93</v>
      </c>
      <c r="W60" s="1">
        <f t="shared" si="227"/>
        <v>11</v>
      </c>
      <c r="X60" s="1">
        <f t="shared" si="227"/>
        <v>7</v>
      </c>
      <c r="Y60" s="1">
        <f t="shared" si="227"/>
        <v>0</v>
      </c>
      <c r="Z60" s="1">
        <f t="shared" si="162"/>
        <v>163</v>
      </c>
      <c r="AT60" s="1">
        <f>+(AT12+AT13+AT14+AT15+AT26+AT27+AT42+AT51+AT52)+(BN12+BN13+BN14+BN15+BN26+BN27+BN42+BN51+BN52)</f>
        <v>53</v>
      </c>
      <c r="AU60" s="1">
        <f>+(AU12+AU13+AU14+AU15+AU26+AU27+AU42+AU51+AU52)+(BO12+BO13+BO14+BO15+BO26+BO27+BO42+BO51+BO52)</f>
        <v>35</v>
      </c>
      <c r="AV60" s="1">
        <f t="shared" ref="AV60" si="228">+(AV12+AV13+AV14+AV15+AV26+AV27+AV42+AV51+AV52)+(BP12+BP13+BP14+BP15+BP26+BP27+BP42+BP51+BP52)</f>
        <v>88</v>
      </c>
      <c r="AW60" s="1">
        <f t="shared" ref="AW60" si="229">+(AW12+AW13+AW14+AW15+AW26+AW27+AW42+AW51+AW52)+(BQ12+BQ13+BQ14+BQ15+BQ26+BQ27+BQ42+BQ51+BQ52)</f>
        <v>0</v>
      </c>
      <c r="AX60" s="1">
        <f t="shared" ref="AX60" si="230">+(AX12+AX13+AX14+AX15+AX26+AX27+AX42+AX51+AX52)+(BR12+BR13+BR14+BR15+BR26+BR27+BR42+BR51+BR52)</f>
        <v>0</v>
      </c>
      <c r="AY60" s="1">
        <f t="shared" ref="AY60" si="231">+(AY12+AY13+AY14+AY15+AY26+AY27+AY42+AY51+AY52)+(BS12+BS13+BS14+BS15+BS26+BS27+BS42+BS51+BS52)</f>
        <v>0</v>
      </c>
      <c r="AZ60" s="1">
        <f t="shared" ref="AZ60" si="232">+(AZ12+AZ13+AZ14+AZ15+AZ26+AZ27+AZ42+AZ51+AZ52)+(BT12+BT13+BT14+BT15+BT26+BT27+BT42+BT51+BT52)</f>
        <v>22</v>
      </c>
      <c r="BA60" s="1">
        <f t="shared" ref="BA60" si="233">+(BA12+BA13+BA14+BA15+BA26+BA27+BA42+BA51+BA52)+(BU12+BU13+BU14+BU15+BU26+BU27+BU42+BU51+BU52)</f>
        <v>22</v>
      </c>
      <c r="BB60" s="1">
        <f t="shared" ref="BB60" si="234">+(BB12+BB13+BB14+BB15+BB26+BB27+BB42+BB51+BB52)+(BV12+BV13+BV14+BV15+BV26+BV27+BV42+BV51+BV52)</f>
        <v>24</v>
      </c>
      <c r="BC60" s="1">
        <f t="shared" ref="BC60" si="235">+(BC12+BC13+BC14+BC15+BC26+BC27+BC42+BC51+BC52)+(BW12+BW13+BW14+BW15+BW26+BW27+BW42+BW51+BW52)</f>
        <v>8</v>
      </c>
      <c r="BD60" s="1">
        <f t="shared" ref="BD60" si="236">+(BD12+BD13+BD14+BD15+BD26+BD27+BD42+BD51+BD52)+(BX12+BX13+BX14+BX15+BX26+BX27+BX42+BX51+BX52)</f>
        <v>10</v>
      </c>
      <c r="BE60" s="1">
        <f t="shared" ref="BE60" si="237">+(BE12+BE13+BE14+BE15+BE26+BE27+BE42+BE51+BE52)+(BY12+BY13+BY14+BY15+BY26+BY27+BY42+BY51+BY52)</f>
        <v>86</v>
      </c>
      <c r="BF60" s="1">
        <f t="shared" ref="BF60" si="238">+(BF12+BF13+BF14+BF15+BF26+BF27+BF42+BF51+BF52)+(BZ12+BZ13+BZ14+BZ15+BZ26+BZ27+BZ42+BZ51+BZ52)</f>
        <v>0</v>
      </c>
      <c r="BG60" s="1">
        <f t="shared" ref="BG60" si="239">+(BG12+BG13+BG14+BG15+BG26+BG27+BG42+BG51+BG52)+(CA12+CA13+CA14+CA15+CA26+CA27+CA42+CA51+CA52)</f>
        <v>0</v>
      </c>
      <c r="BH60" s="1">
        <f t="shared" ref="BH60" si="240">+(BH12+BH13+BH14+BH15+BH26+BH27+BH42+BH51+BH52)+(CB12+CB13+CB14+CB15+CB26+CB27+CB42+CB51+CB52)</f>
        <v>0</v>
      </c>
      <c r="BI60" s="1">
        <f t="shared" ref="BI60" si="241">+(BI12+BI13+BI14+BI15+BI26+BI27+BI42+BI51+BI52)+(CC12+CC13+CC14+CC15+CC26+CC27+CC42+CC51+CC52)</f>
        <v>53</v>
      </c>
      <c r="BJ60" s="1">
        <f t="shared" ref="BJ60" si="242">+(BJ12+BJ13+BJ14+BJ15+BJ26+BJ27+BJ42+BJ51+BJ52)+(CD12+CD13+CD14+CD15+CD26+CD27+CD42+CD51+CD52)</f>
        <v>26</v>
      </c>
      <c r="BK60" s="1">
        <f t="shared" ref="BK60" si="243">+(BK12+BK13+BK14+BK15+BK26+BK27+BK42+BK51+BK52)+(CE12+CE13+CE14+CE15+CE26+CE27+CE42+CE51+CE52)</f>
        <v>9</v>
      </c>
      <c r="BL60" s="1">
        <f t="shared" ref="BL60" si="244">+(BL12+BL13+BL14+BL15+BL26+BL27+BL42+BL51+BL52)+(CF12+CF13+CF14+CF15+CF26+CF27+CF42+CF51+CF52)</f>
        <v>49</v>
      </c>
      <c r="BM60" s="1">
        <f t="shared" ref="BM60" si="245">+(BM12+BM13+BM14+BM15+BM26+BM27+BM42+BM51+BM52)+(CG12+CG13+CG14+CG15+CG26+CG27+CG42+CG51+CG52)</f>
        <v>1</v>
      </c>
      <c r="BN60" s="50">
        <f t="shared" si="182"/>
        <v>138</v>
      </c>
      <c r="CH60" s="1">
        <f>+(CH12+CH13+CH14+CH15+CH26+CH27+CH42+CH51+CH52)+(DB12+DB13+DB14+DB15+DB26+DB27+DB42+DB51+DB52)</f>
        <v>91</v>
      </c>
      <c r="CI60" s="1">
        <f>+(CI12+CI13+CI14+CI15+CI26+CI27+CI42+CI51+CI52)+(DC12+DC13+DC14+DC15+DC26+DC27+DC42+DC51+DC52)</f>
        <v>54</v>
      </c>
      <c r="CJ60" s="1">
        <f t="shared" ref="CJ60" si="246">+(CJ12+CJ13+CJ14+CJ15+CJ26+CJ27+CJ42+CJ51+CJ52)+(DD12+DD13+DD14+DD15+DD26+DD27+DD42+DD51+DD52)</f>
        <v>145</v>
      </c>
      <c r="CK60" s="1">
        <f t="shared" ref="CK60" si="247">+(CK12+CK13+CK14+CK15+CK26+CK27+CK42+CK51+CK52)+(DE12+DE13+DE14+DE15+DE26+DE27+DE42+DE51+DE52)</f>
        <v>0</v>
      </c>
      <c r="CL60" s="1">
        <f t="shared" ref="CL60" si="248">+(CL12+CL13+CL14+CL15+CL26+CL27+CL42+CL51+CL52)+(DF12+DF13+DF14+DF15+DF26+DF27+DF42+DF51+DF52)</f>
        <v>0</v>
      </c>
      <c r="CM60" s="1">
        <f t="shared" ref="CM60" si="249">+(CM12+CM13+CM14+CM15+CM26+CM27+CM42+CM51+CM52)+(DG12+DG13+DG14+DG15+DG26+DG27+DG42+DG51+DG52)</f>
        <v>0</v>
      </c>
      <c r="CN60" s="1">
        <f t="shared" ref="CN60" si="250">+(CN12+CN13+CN14+CN15+CN26+CN27+CN42+CN51+CN52)+(DH12+DH13+DH14+DH15+DH26+DH27+DH42+DH51+DH52)</f>
        <v>32</v>
      </c>
      <c r="CO60" s="1">
        <f t="shared" ref="CO60" si="251">+(CO12+CO13+CO14+CO15+CO26+CO27+CO42+CO51+CO52)+(DI12+DI13+DI14+DI15+DI26+DI27+DI42+DI51+DI52)</f>
        <v>50</v>
      </c>
      <c r="CP60" s="1">
        <f t="shared" ref="CP60" si="252">+(CP12+CP13+CP14+CP15+CP26+CP27+CP42+CP51+CP52)+(DJ12+DJ13+DJ14+DJ15+DJ26+DJ27+DJ42+DJ51+DJ52)</f>
        <v>23</v>
      </c>
      <c r="CQ60" s="1">
        <f t="shared" ref="CQ60" si="253">+(CQ12+CQ13+CQ14+CQ15+CQ26+CQ27+CQ42+CQ51+CQ52)+(DK12+DK13+DK14+DK15+DK26+DK27+DK42+DK51+DK52)</f>
        <v>23</v>
      </c>
      <c r="CR60" s="1">
        <f t="shared" ref="CR60" si="254">+(CR12+CR13+CR14+CR15+CR26+CR27+CR42+CR51+CR52)+(DL12+DL13+DL14+DL15+DL26+DL27+DL42+DL51+DL52)</f>
        <v>17</v>
      </c>
      <c r="CS60" s="1">
        <f t="shared" ref="CS60" si="255">+(CS12+CS13+CS14+CS15+CS26+CS27+CS42+CS51+CS52)+(DM12+DM13+DM14+DM15+DM26+DM27+DM42+DM51+DM52)</f>
        <v>145</v>
      </c>
      <c r="CT60" s="1">
        <f t="shared" ref="CT60" si="256">+(CT12+CT13+CT14+CT15+CT26+CT27+CT42+CT51+CT52)+(DN12+DN13+DN14+DN15+DN26+DN27+DN42+DN51+DN52)</f>
        <v>0</v>
      </c>
      <c r="CU60" s="1">
        <f t="shared" ref="CU60" si="257">+(CU12+CU13+CU14+CU15+CU26+CU27+CU42+CU51+CU52)+(DO12+DO13+DO14+DO15+DO26+DO27+DO42+DO51+DO52)</f>
        <v>0</v>
      </c>
      <c r="CV60" s="1">
        <f t="shared" ref="CV60" si="258">+(CV12+CV13+CV14+CV15+CV26+CV27+CV42+CV51+CV52)+(DP12+DP13+DP14+DP15+DP26+DP27+DP42+DP51+DP52)</f>
        <v>0</v>
      </c>
      <c r="CW60" s="1">
        <f t="shared" ref="CW60" si="259">+(CW12+CW13+CW14+CW15+CW26+CW27+CW42+CW51+CW52)+(DQ12+DQ13+DQ14+DQ15+DQ26+DQ27+DQ42+DQ51+DQ52)</f>
        <v>77</v>
      </c>
      <c r="CX60" s="1">
        <f t="shared" ref="CX60" si="260">+(CX12+CX13+CX14+CX15+CX26+CX27+CX42+CX51+CX52)+(DR12+DR13+DR14+DR15+DR26+DR27+DR42+DR51+DR52)</f>
        <v>43</v>
      </c>
      <c r="CY60" s="1">
        <f t="shared" ref="CY60" si="261">+(CY12+CY13+CY14+CY15+CY26+CY27+CY42+CY51+CY52)+(DS12+DS13+DS14+DS15+DS26+DS27+DS42+DS51+DS52)</f>
        <v>24</v>
      </c>
      <c r="CZ60" s="1">
        <f t="shared" ref="CZ60" si="262">+(CZ12+CZ13+CZ14+CZ15+CZ26+CZ27+CZ42+CZ51+CZ52)+(DT12+DT13+DT14+DT15+DT26+DT27+DT42+DT51+DT52)</f>
        <v>0</v>
      </c>
      <c r="DA60" s="1">
        <f t="shared" ref="DA60" si="263">+(DA12+DA13+DA14+DA15+DA26+DA27+DA42+DA51+DA52)+(DU12+DU13+DU14+DU15+DU26+DU27+DU42+DU51+DU52)</f>
        <v>1</v>
      </c>
      <c r="DB60" s="50">
        <f t="shared" si="202"/>
        <v>145</v>
      </c>
      <c r="DV60" s="1">
        <f>+(DV12+DV13+DV14+DV15+DV26+DV27+DV42+DV51+DV52)+(EP12+EP13+EP14+EP15+EP26+EP27+EP42+EP51+EP52)</f>
        <v>99</v>
      </c>
      <c r="DW60" s="1">
        <f>+(DW12+DW13+DW14+DW15+DW26+DW27+DW42+DW51+DW52)+(EQ12+EQ13+EQ14+EQ15+EQ26+EQ27+EQ42+EQ51+EQ52)</f>
        <v>75</v>
      </c>
      <c r="DX60" s="1">
        <f t="shared" ref="DX60" si="264">+(DX12+DX13+DX14+DX15+DX26+DX27+DX42+DX51+DX52)+(ER12+ER13+ER14+ER15+ER26+ER27+ER42+ER51+ER52)</f>
        <v>174</v>
      </c>
      <c r="DY60" s="1">
        <f t="shared" ref="DY60" si="265">+(DY12+DY13+DY14+DY15+DY26+DY27+DY42+DY51+DY52)+(ES12+ES13+ES14+ES15+ES26+ES27+ES42+ES51+ES52)</f>
        <v>0</v>
      </c>
      <c r="DZ60" s="1">
        <f t="shared" ref="DZ60" si="266">+(DZ12+DZ13+DZ14+DZ15+DZ26+DZ27+DZ42+DZ51+DZ52)+(ET12+ET13+ET14+ET15+ET26+ET27+ET42+ET51+ET52)</f>
        <v>0</v>
      </c>
      <c r="EA60" s="1">
        <f t="shared" ref="EA60" si="267">+(EA12+EA13+EA14+EA15+EA26+EA27+EA42+EA51+EA52)+(EU12+EU13+EU14+EU15+EU26+EU27+EU42+EU51+EU52)</f>
        <v>1</v>
      </c>
      <c r="EB60" s="1">
        <f t="shared" ref="EB60" si="268">+(EB12+EB13+EB14+EB15+EB26+EB27+EB42+EB51+EB52)+(EV12+EV13+EV14+EV15+EV26+EV27+EV42+EV51+EV52)</f>
        <v>32</v>
      </c>
      <c r="EC60" s="1">
        <f t="shared" ref="EC60" si="269">+(EC12+EC13+EC14+EC15+EC26+EC27+EC42+EC51+EC52)+(EW12+EW13+EW14+EW15+EW26+EW27+EW42+EW51+EW52)</f>
        <v>50</v>
      </c>
      <c r="ED60" s="1">
        <f t="shared" ref="ED60" si="270">+(ED12+ED13+ED14+ED15+ED26+ED27+ED42+ED51+ED52)+(EX12+EX13+EX14+EX15+EX26+EX27+EX42+EX51+EX52)</f>
        <v>41</v>
      </c>
      <c r="EE60" s="1">
        <f t="shared" ref="EE60" si="271">+(EE12+EE13+EE14+EE15+EE26+EE27+EE42+EE51+EE52)+(EY12+EY13+EY14+EY15+EY26+EY27+EY42+EY51+EY52)</f>
        <v>13</v>
      </c>
      <c r="EF60" s="1">
        <f t="shared" ref="EF60" si="272">+(EF12+EF13+EF14+EF15+EF26+EF27+EF42+EF51+EF52)+(EZ12+EZ13+EZ14+EZ15+EZ26+EZ27+EZ42+EZ51+EZ52)</f>
        <v>37</v>
      </c>
      <c r="EG60" s="1">
        <f t="shared" ref="EG60" si="273">+(EG12+EG13+EG14+EG15+EG26+EG27+EG42+EG51+EG52)+(FA12+FA13+FA14+FA15+FA26+FA27+FA42+FA51+FA52)</f>
        <v>174</v>
      </c>
      <c r="EH60" s="1">
        <f t="shared" ref="EH60" si="274">+(EH12+EH13+EH14+EH15+EH26+EH27+EH42+EH51+EH52)+(FB12+FB13+FB14+FB15+FB26+FB27+FB42+FB51+FB52)</f>
        <v>0</v>
      </c>
      <c r="EI60" s="1">
        <f t="shared" ref="EI60" si="275">+(EI12+EI13+EI14+EI15+EI26+EI27+EI42+EI51+EI52)+(FC12+FC13+FC14+FC15+FC26+FC27+FC42+FC51+FC52)</f>
        <v>0</v>
      </c>
      <c r="EJ60" s="1">
        <f t="shared" ref="EJ60" si="276">+(EJ12+EJ13+EJ14+EJ15+EJ26+EJ27+EJ42+EJ51+EJ52)+(FD12+FD13+FD14+FD15+FD26+FD27+FD42+FD51+FD52)</f>
        <v>0</v>
      </c>
      <c r="EK60" s="1">
        <f t="shared" ref="EK60" si="277">+(EK12+EK13+EK14+EK15+EK26+EK27+EK42+EK51+EK52)+(FE12+FE13+FE14+FE15+FE26+FE27+FE42+FE51+FE52)</f>
        <v>114</v>
      </c>
      <c r="EL60" s="1">
        <f t="shared" ref="EL60" si="278">+(EL12+EL13+EL14+EL15+EL26+EL27+EL42+EL51+EL52)+(FF12+FF13+FF14+FF15+FF26+FF27+FF42+FF51+FF52)</f>
        <v>33</v>
      </c>
      <c r="EM60" s="1">
        <f t="shared" ref="EM60" si="279">+(EM12+EM13+EM14+EM15+EM26+EM27+EM42+EM51+EM52)+(FG12+FG13+FG14+FG15+FG26+FG27+FG42+FG51+FG52)</f>
        <v>21</v>
      </c>
      <c r="EN60" s="1">
        <f t="shared" ref="EN60" si="280">+(EN12+EN13+EN14+EN15+EN26+EN27+EN42+EN51+EN52)+(FH12+FH13+FH14+FH15+FH26+FH27+FH42+FH51+FH52)</f>
        <v>6</v>
      </c>
      <c r="EO60" s="1">
        <f t="shared" ref="EO60" si="281">+(EO12+EO13+EO14+EO15+EO26+EO27+EO42+EO51+EO52)+(FI12+FI13+FI14+FI15+FI26+FI27+FI42+FI51+FI52)</f>
        <v>0</v>
      </c>
      <c r="EP60" s="50">
        <f t="shared" si="222"/>
        <v>174</v>
      </c>
    </row>
    <row r="61" spans="2:166" x14ac:dyDescent="0.25">
      <c r="D61" s="46" t="s">
        <v>86</v>
      </c>
      <c r="F61" s="1">
        <f>+(F16+F17+F20+F43+F46+F47)+(Z16+Z17+Z20+Z43+Z46+Z47)</f>
        <v>11</v>
      </c>
      <c r="G61" s="1">
        <f t="shared" ref="G61:Y61" si="282">+(G16+G17+G20+G43+G46+G47)+(AA16+AA17+AA20+AA43+AA46+AA47)</f>
        <v>22</v>
      </c>
      <c r="H61" s="1">
        <f t="shared" si="282"/>
        <v>33</v>
      </c>
      <c r="I61" s="1">
        <f t="shared" si="282"/>
        <v>0</v>
      </c>
      <c r="J61" s="1">
        <f t="shared" si="282"/>
        <v>0</v>
      </c>
      <c r="K61" s="1">
        <f t="shared" si="282"/>
        <v>0</v>
      </c>
      <c r="L61" s="1">
        <f t="shared" si="282"/>
        <v>0</v>
      </c>
      <c r="M61" s="1">
        <f t="shared" si="282"/>
        <v>6</v>
      </c>
      <c r="N61" s="1">
        <f t="shared" si="282"/>
        <v>12</v>
      </c>
      <c r="O61" s="1">
        <f t="shared" si="282"/>
        <v>7</v>
      </c>
      <c r="P61" s="1">
        <f t="shared" si="282"/>
        <v>8</v>
      </c>
      <c r="Q61" s="1">
        <f t="shared" si="282"/>
        <v>33</v>
      </c>
      <c r="R61" s="1">
        <f t="shared" si="282"/>
        <v>0</v>
      </c>
      <c r="S61" s="1">
        <f t="shared" si="282"/>
        <v>0</v>
      </c>
      <c r="T61" s="1">
        <f t="shared" si="282"/>
        <v>0</v>
      </c>
      <c r="U61" s="1">
        <f t="shared" si="282"/>
        <v>1</v>
      </c>
      <c r="V61" s="1">
        <f t="shared" si="282"/>
        <v>24</v>
      </c>
      <c r="W61" s="1">
        <f t="shared" si="282"/>
        <v>6</v>
      </c>
      <c r="X61" s="1">
        <f t="shared" si="282"/>
        <v>2</v>
      </c>
      <c r="Y61" s="1">
        <f t="shared" si="282"/>
        <v>0</v>
      </c>
      <c r="Z61" s="1">
        <f t="shared" si="162"/>
        <v>33</v>
      </c>
      <c r="AT61" s="1">
        <f>+(AT16+AT17+AT20+AT43+AT46+AT47)+(BN16+BN17+BN20+BN43+BN46+BN47)</f>
        <v>6</v>
      </c>
      <c r="AU61" s="1">
        <f t="shared" ref="AU61" si="283">+(AU16+AU17+AU20+AU43+AU46+AU47)+(BO16+BO17+BO20+BO43+BO46+BO47)</f>
        <v>12</v>
      </c>
      <c r="AV61" s="1">
        <f t="shared" ref="AV61" si="284">+(AV16+AV17+AV20+AV43+AV46+AV47)+(BP16+BP17+BP20+BP43+BP46+BP47)</f>
        <v>18</v>
      </c>
      <c r="AW61" s="1">
        <f t="shared" ref="AW61" si="285">+(AW16+AW17+AW20+AW43+AW46+AW47)+(BQ16+BQ17+BQ20+BQ43+BQ46+BQ47)</f>
        <v>0</v>
      </c>
      <c r="AX61" s="1">
        <f t="shared" ref="AX61" si="286">+(AX16+AX17+AX20+AX43+AX46+AX47)+(BR16+BR17+BR20+BR43+BR46+BR47)</f>
        <v>0</v>
      </c>
      <c r="AY61" s="1">
        <f t="shared" ref="AY61" si="287">+(AY16+AY17+AY20+AY43+AY46+AY47)+(BS16+BS17+BS20+BS43+BS46+BS47)</f>
        <v>0</v>
      </c>
      <c r="AZ61" s="1">
        <f t="shared" ref="AZ61" si="288">+(AZ16+AZ17+AZ20+AZ43+AZ46+AZ47)+(BT16+BT17+BT20+BT43+BT46+BT47)</f>
        <v>3</v>
      </c>
      <c r="BA61" s="1">
        <f t="shared" ref="BA61" si="289">+(BA16+BA17+BA20+BA43+BA46+BA47)+(BU16+BU17+BU20+BU43+BU46+BU47)</f>
        <v>4</v>
      </c>
      <c r="BB61" s="1">
        <f t="shared" ref="BB61" si="290">+(BB16+BB17+BB20+BB43+BB46+BB47)+(BV16+BV17+BV20+BV43+BV46+BV47)</f>
        <v>7</v>
      </c>
      <c r="BC61" s="1">
        <f t="shared" ref="BC61" si="291">+(BC16+BC17+BC20+BC43+BC46+BC47)+(BW16+BW17+BW20+BW43+BW46+BW47)</f>
        <v>2</v>
      </c>
      <c r="BD61" s="1">
        <f t="shared" ref="BD61" si="292">+(BD16+BD17+BD20+BD43+BD46+BD47)+(BX16+BX17+BX20+BX43+BX46+BX47)</f>
        <v>1</v>
      </c>
      <c r="BE61" s="1">
        <f t="shared" ref="BE61" si="293">+(BE16+BE17+BE20+BE43+BE46+BE47)+(BY16+BY17+BY20+BY43+BY46+BY47)</f>
        <v>17</v>
      </c>
      <c r="BF61" s="1">
        <f t="shared" ref="BF61" si="294">+(BF16+BF17+BF20+BF43+BF46+BF47)+(BZ16+BZ17+BZ20+BZ43+BZ46+BZ47)</f>
        <v>0</v>
      </c>
      <c r="BG61" s="1">
        <f t="shared" ref="BG61" si="295">+(BG16+BG17+BG20+BG43+BG46+BG47)+(CA16+CA17+CA20+CA43+CA46+CA47)</f>
        <v>0</v>
      </c>
      <c r="BH61" s="1">
        <f t="shared" ref="BH61" si="296">+(BH16+BH17+BH20+BH43+BH46+BH47)+(CB16+CB17+CB20+CB43+CB46+CB47)</f>
        <v>0</v>
      </c>
      <c r="BI61" s="1">
        <f t="shared" ref="BI61" si="297">+(BI16+BI17+BI20+BI43+BI46+BI47)+(CC16+CC17+CC20+CC43+CC46+CC47)</f>
        <v>7</v>
      </c>
      <c r="BJ61" s="1">
        <f t="shared" ref="BJ61" si="298">+(BJ16+BJ17+BJ20+BJ43+BJ46+BJ47)+(CD16+CD17+CD20+CD43+CD46+CD47)</f>
        <v>9</v>
      </c>
      <c r="BK61" s="1">
        <f t="shared" ref="BK61" si="299">+(BK16+BK17+BK20+BK43+BK46+BK47)+(CE16+CE17+CE20+CE43+CE46+CE47)</f>
        <v>7</v>
      </c>
      <c r="BL61" s="1">
        <f t="shared" ref="BL61" si="300">+(BL16+BL17+BL20+BL43+BL46+BL47)+(CF16+CF17+CF20+CF43+CF46+CF47)</f>
        <v>14</v>
      </c>
      <c r="BM61" s="1">
        <f t="shared" ref="BM61" si="301">+(BM16+BM17+BM20+BM43+BM46+BM47)+(CG16+CG17+CG20+CG43+CG46+CG47)</f>
        <v>0</v>
      </c>
      <c r="BN61" s="50">
        <f t="shared" si="182"/>
        <v>37</v>
      </c>
      <c r="CH61" s="1">
        <f>+(CH16+CH17+CH20+CH43+CH46+CH47)+(DB16+DB17+DB20+DB43+DB46+DB47)</f>
        <v>8</v>
      </c>
      <c r="CI61" s="1">
        <f t="shared" ref="CI61" si="302">+(CI16+CI17+CI20+CI43+CI46+CI47)+(DC16+DC17+DC20+DC43+DC46+DC47)</f>
        <v>16</v>
      </c>
      <c r="CJ61" s="1">
        <f t="shared" ref="CJ61" si="303">+(CJ16+CJ17+CJ20+CJ43+CJ46+CJ47)+(DD16+DD17+DD20+DD43+DD46+DD47)</f>
        <v>24</v>
      </c>
      <c r="CK61" s="1">
        <f t="shared" ref="CK61" si="304">+(CK16+CK17+CK20+CK43+CK46+CK47)+(DE16+DE17+DE20+DE43+DE46+DE47)</f>
        <v>0</v>
      </c>
      <c r="CL61" s="1">
        <f t="shared" ref="CL61" si="305">+(CL16+CL17+CL20+CL43+CL46+CL47)+(DF16+DF17+DF20+DF43+DF46+DF47)</f>
        <v>0</v>
      </c>
      <c r="CM61" s="1">
        <f t="shared" ref="CM61" si="306">+(CM16+CM17+CM20+CM43+CM46+CM47)+(DG16+DG17+DG20+DG43+DG46+DG47)</f>
        <v>0</v>
      </c>
      <c r="CN61" s="1">
        <f t="shared" ref="CN61" si="307">+(CN16+CN17+CN20+CN43+CN46+CN47)+(DH16+DH17+DH20+DH43+DH46+DH47)</f>
        <v>1</v>
      </c>
      <c r="CO61" s="1">
        <f t="shared" ref="CO61" si="308">+(CO16+CO17+CO20+CO43+CO46+CO47)+(DI16+DI17+DI20+DI43+DI46+DI47)</f>
        <v>8</v>
      </c>
      <c r="CP61" s="1">
        <f t="shared" ref="CP61" si="309">+(CP16+CP17+CP20+CP43+CP46+CP47)+(DJ16+DJ17+DJ20+DJ43+DJ46+DJ47)</f>
        <v>4</v>
      </c>
      <c r="CQ61" s="1">
        <f t="shared" ref="CQ61" si="310">+(CQ16+CQ17+CQ20+CQ43+CQ46+CQ47)+(DK16+DK17+DK20+DK43+DK46+DK47)</f>
        <v>5</v>
      </c>
      <c r="CR61" s="1">
        <f t="shared" ref="CR61" si="311">+(CR16+CR17+CR20+CR43+CR46+CR47)+(DL16+DL17+DL20+DL43+DL46+DL47)</f>
        <v>6</v>
      </c>
      <c r="CS61" s="1">
        <f t="shared" ref="CS61" si="312">+(CS16+CS17+CS20+CS43+CS46+CS47)+(DM16+DM17+DM20+DM43+DM46+DM47)</f>
        <v>24</v>
      </c>
      <c r="CT61" s="1">
        <f t="shared" ref="CT61" si="313">+(CT16+CT17+CT20+CT43+CT46+CT47)+(DN16+DN17+DN20+DN43+DN46+DN47)</f>
        <v>0</v>
      </c>
      <c r="CU61" s="1">
        <f t="shared" ref="CU61" si="314">+(CU16+CU17+CU20+CU43+CU46+CU47)+(DO16+DO17+DO20+DO43+DO46+DO47)</f>
        <v>0</v>
      </c>
      <c r="CV61" s="1">
        <f t="shared" ref="CV61" si="315">+(CV16+CV17+CV20+CV43+CV46+CV47)+(DP16+DP17+DP20+DP43+DP46+DP47)</f>
        <v>0</v>
      </c>
      <c r="CW61" s="1">
        <f t="shared" ref="CW61" si="316">+(CW16+CW17+CW20+CW43+CW46+CW47)+(DQ16+DQ17+DQ20+DQ43+DQ46+DQ47)</f>
        <v>14</v>
      </c>
      <c r="CX61" s="1">
        <f t="shared" ref="CX61" si="317">+(CX16+CX17+CX20+CX43+CX46+CX47)+(DR16+DR17+DR20+DR43+DR46+DR47)</f>
        <v>5</v>
      </c>
      <c r="CY61" s="1">
        <f t="shared" ref="CY61" si="318">+(CY16+CY17+CY20+CY43+CY46+CY47)+(DS16+DS17+DS20+DS43+DS46+DS47)</f>
        <v>5</v>
      </c>
      <c r="CZ61" s="1">
        <f t="shared" ref="CZ61" si="319">+(CZ16+CZ17+CZ20+CZ43+CZ46+CZ47)+(DT16+DT17+DT20+DT43+DT46+DT47)</f>
        <v>0</v>
      </c>
      <c r="DA61" s="1">
        <f t="shared" ref="DA61" si="320">+(DA16+DA17+DA20+DA43+DA46+DA47)+(DU16+DU17+DU20+DU43+DU46+DU47)</f>
        <v>0</v>
      </c>
      <c r="DB61" s="50">
        <f t="shared" si="202"/>
        <v>24</v>
      </c>
      <c r="DV61" s="1">
        <f>+(DV16+DV17+DV20+DV43+DV46+DV47)+(EP16+EP17+EP20+EP43+EP46+EP47)</f>
        <v>20</v>
      </c>
      <c r="DW61" s="1">
        <f t="shared" ref="DW61" si="321">+(DW16+DW17+DW20+DW43+DW46+DW47)+(EQ16+EQ17+EQ20+EQ43+EQ46+EQ47)</f>
        <v>21</v>
      </c>
      <c r="DX61" s="1">
        <f t="shared" ref="DX61" si="322">+(DX16+DX17+DX20+DX43+DX46+DX47)+(ER16+ER17+ER20+ER43+ER46+ER47)</f>
        <v>41</v>
      </c>
      <c r="DY61" s="1">
        <f t="shared" ref="DY61" si="323">+(DY16+DY17+DY20+DY43+DY46+DY47)+(ES16+ES17+ES20+ES43+ES46+ES47)</f>
        <v>0</v>
      </c>
      <c r="DZ61" s="1">
        <f t="shared" ref="DZ61" si="324">+(DZ16+DZ17+DZ20+DZ43+DZ46+DZ47)+(ET16+ET17+ET20+ET43+ET46+ET47)</f>
        <v>0</v>
      </c>
      <c r="EA61" s="1">
        <f t="shared" ref="EA61" si="325">+(EA16+EA17+EA20+EA43+EA46+EA47)+(EU16+EU17+EU20+EU43+EU46+EU47)</f>
        <v>0</v>
      </c>
      <c r="EB61" s="1">
        <f t="shared" ref="EB61" si="326">+(EB16+EB17+EB20+EB43+EB46+EB47)+(EV16+EV17+EV20+EV43+EV46+EV47)</f>
        <v>2</v>
      </c>
      <c r="EC61" s="1">
        <f t="shared" ref="EC61" si="327">+(EC16+EC17+EC20+EC43+EC46+EC47)+(EW16+EW17+EW20+EW43+EW46+EW47)</f>
        <v>10</v>
      </c>
      <c r="ED61" s="1">
        <f t="shared" ref="ED61" si="328">+(ED16+ED17+ED20+ED43+ED46+ED47)+(EX16+EX17+EX20+EX43+EX46+EX47)</f>
        <v>10</v>
      </c>
      <c r="EE61" s="1">
        <f t="shared" ref="EE61" si="329">+(EE16+EE17+EE20+EE43+EE46+EE47)+(EY16+EY17+EY20+EY43+EY46+EY47)</f>
        <v>7</v>
      </c>
      <c r="EF61" s="1">
        <f t="shared" ref="EF61" si="330">+(EF16+EF17+EF20+EF43+EF46+EF47)+(EZ16+EZ17+EZ20+EZ43+EZ46+EZ47)</f>
        <v>12</v>
      </c>
      <c r="EG61" s="1">
        <f t="shared" ref="EG61" si="331">+(EG16+EG17+EG20+EG43+EG46+EG47)+(FA16+FA17+FA20+FA43+FA46+FA47)</f>
        <v>41</v>
      </c>
      <c r="EH61" s="1">
        <f t="shared" ref="EH61" si="332">+(EH16+EH17+EH20+EH43+EH46+EH47)+(FB16+FB17+FB20+FB43+FB46+FB47)</f>
        <v>0</v>
      </c>
      <c r="EI61" s="1">
        <f t="shared" ref="EI61" si="333">+(EI16+EI17+EI20+EI43+EI46+EI47)+(FC16+FC17+FC20+FC43+FC46+FC47)</f>
        <v>0</v>
      </c>
      <c r="EJ61" s="1">
        <f t="shared" ref="EJ61" si="334">+(EJ16+EJ17+EJ20+EJ43+EJ46+EJ47)+(FD16+FD17+FD20+FD43+FD46+FD47)</f>
        <v>0</v>
      </c>
      <c r="EK61" s="1">
        <f t="shared" ref="EK61" si="335">+(EK16+EK17+EK20+EK43+EK46+EK47)+(FE16+FE17+FE20+FE43+FE46+FE47)</f>
        <v>20</v>
      </c>
      <c r="EL61" s="1">
        <f t="shared" ref="EL61" si="336">+(EL16+EL17+EL20+EL43+EL46+EL47)+(FF16+FF17+FF20+FF43+FF46+FF47)</f>
        <v>5</v>
      </c>
      <c r="EM61" s="1">
        <f t="shared" ref="EM61" si="337">+(EM16+EM17+EM20+EM43+EM46+EM47)+(FG16+FG17+FG20+FG43+FG46+FG47)</f>
        <v>12</v>
      </c>
      <c r="EN61" s="1">
        <f t="shared" ref="EN61" si="338">+(EN16+EN17+EN20+EN43+EN46+EN47)+(FH16+FH17+FH20+FH43+FH46+FH47)</f>
        <v>4</v>
      </c>
      <c r="EO61" s="1">
        <f t="shared" ref="EO61" si="339">+(EO16+EO17+EO20+EO43+EO46+EO47)+(FI16+FI17+FI20+FI43+FI46+FI47)</f>
        <v>0</v>
      </c>
      <c r="EP61" s="50">
        <f t="shared" si="222"/>
        <v>41</v>
      </c>
    </row>
    <row r="62" spans="2:166" x14ac:dyDescent="0.25">
      <c r="D62" s="46" t="s">
        <v>87</v>
      </c>
      <c r="F62" s="1">
        <f>+(F44+F48)+(Z44+Z48)</f>
        <v>0</v>
      </c>
      <c r="G62" s="1">
        <f t="shared" ref="G62:Y62" si="340">+(G44+G48)+(AA44+AA48)</f>
        <v>0</v>
      </c>
      <c r="H62" s="1">
        <f t="shared" si="340"/>
        <v>0</v>
      </c>
      <c r="I62" s="1">
        <f t="shared" si="340"/>
        <v>0</v>
      </c>
      <c r="J62" s="1">
        <f t="shared" si="340"/>
        <v>0</v>
      </c>
      <c r="K62" s="1">
        <f t="shared" si="340"/>
        <v>0</v>
      </c>
      <c r="L62" s="1">
        <f t="shared" si="340"/>
        <v>0</v>
      </c>
      <c r="M62" s="1">
        <f t="shared" si="340"/>
        <v>0</v>
      </c>
      <c r="N62" s="1">
        <f t="shared" si="340"/>
        <v>0</v>
      </c>
      <c r="O62" s="1">
        <f t="shared" si="340"/>
        <v>0</v>
      </c>
      <c r="P62" s="1">
        <f t="shared" si="340"/>
        <v>0</v>
      </c>
      <c r="Q62" s="1">
        <f t="shared" si="340"/>
        <v>0</v>
      </c>
      <c r="R62" s="1">
        <f t="shared" si="340"/>
        <v>0</v>
      </c>
      <c r="S62" s="1">
        <f t="shared" si="340"/>
        <v>0</v>
      </c>
      <c r="T62" s="1">
        <f t="shared" si="340"/>
        <v>0</v>
      </c>
      <c r="U62" s="1">
        <f t="shared" si="340"/>
        <v>0</v>
      </c>
      <c r="V62" s="1">
        <f t="shared" si="340"/>
        <v>0</v>
      </c>
      <c r="W62" s="1">
        <f t="shared" si="340"/>
        <v>0</v>
      </c>
      <c r="X62" s="1">
        <f t="shared" si="340"/>
        <v>0</v>
      </c>
      <c r="Y62" s="1">
        <f t="shared" si="340"/>
        <v>0</v>
      </c>
      <c r="Z62" s="1">
        <f t="shared" si="162"/>
        <v>0</v>
      </c>
      <c r="AT62" s="1">
        <f>+(AT44+AT48)+(BN44+BN48)</f>
        <v>0</v>
      </c>
      <c r="AU62" s="1">
        <f t="shared" ref="AU62" si="341">+(AU44+AU48)+(BO44+BO48)</f>
        <v>0</v>
      </c>
      <c r="AV62" s="1">
        <f t="shared" ref="AV62" si="342">+(AV44+AV48)+(BP44+BP48)</f>
        <v>0</v>
      </c>
      <c r="AW62" s="1">
        <f t="shared" ref="AW62" si="343">+(AW44+AW48)+(BQ44+BQ48)</f>
        <v>0</v>
      </c>
      <c r="AX62" s="1">
        <f t="shared" ref="AX62" si="344">+(AX44+AX48)+(BR44+BR48)</f>
        <v>0</v>
      </c>
      <c r="AY62" s="1">
        <f t="shared" ref="AY62" si="345">+(AY44+AY48)+(BS44+BS48)</f>
        <v>0</v>
      </c>
      <c r="AZ62" s="1">
        <f t="shared" ref="AZ62" si="346">+(AZ44+AZ48)+(BT44+BT48)</f>
        <v>0</v>
      </c>
      <c r="BA62" s="1">
        <f t="shared" ref="BA62" si="347">+(BA44+BA48)+(BU44+BU48)</f>
        <v>0</v>
      </c>
      <c r="BB62" s="1">
        <f t="shared" ref="BB62" si="348">+(BB44+BB48)+(BV44+BV48)</f>
        <v>0</v>
      </c>
      <c r="BC62" s="1">
        <f t="shared" ref="BC62" si="349">+(BC44+BC48)+(BW44+BW48)</f>
        <v>0</v>
      </c>
      <c r="BD62" s="1">
        <f t="shared" ref="BD62" si="350">+(BD44+BD48)+(BX44+BX48)</f>
        <v>0</v>
      </c>
      <c r="BE62" s="1">
        <f t="shared" ref="BE62" si="351">+(BE44+BE48)+(BY44+BY48)</f>
        <v>0</v>
      </c>
      <c r="BF62" s="1">
        <f t="shared" ref="BF62" si="352">+(BF44+BF48)+(BZ44+BZ48)</f>
        <v>0</v>
      </c>
      <c r="BG62" s="1">
        <f t="shared" ref="BG62" si="353">+(BG44+BG48)+(CA44+CA48)</f>
        <v>0</v>
      </c>
      <c r="BH62" s="1">
        <f t="shared" ref="BH62" si="354">+(BH44+BH48)+(CB44+CB48)</f>
        <v>0</v>
      </c>
      <c r="BI62" s="1">
        <f t="shared" ref="BI62" si="355">+(BI44+BI48)+(CC44+CC48)</f>
        <v>0</v>
      </c>
      <c r="BJ62" s="1">
        <f t="shared" ref="BJ62" si="356">+(BJ44+BJ48)+(CD44+CD48)</f>
        <v>0</v>
      </c>
      <c r="BK62" s="1">
        <f t="shared" ref="BK62" si="357">+(BK44+BK48)+(CE44+CE48)</f>
        <v>0</v>
      </c>
      <c r="BL62" s="1">
        <f t="shared" ref="BL62" si="358">+(BL44+BL48)+(CF44+CF48)</f>
        <v>0</v>
      </c>
      <c r="BM62" s="1">
        <f t="shared" ref="BM62" si="359">+(BM44+BM48)+(CG44+CG48)</f>
        <v>0</v>
      </c>
      <c r="BN62" s="50">
        <f t="shared" si="182"/>
        <v>0</v>
      </c>
      <c r="CH62" s="1">
        <f>+(CH44+CH48)+(DB44+DB48)</f>
        <v>0</v>
      </c>
      <c r="CI62" s="1">
        <f t="shared" ref="CI62" si="360">+(CI44+CI48)+(DC44+DC48)</f>
        <v>0</v>
      </c>
      <c r="CJ62" s="1">
        <f t="shared" ref="CJ62" si="361">+(CJ44+CJ48)+(DD44+DD48)</f>
        <v>0</v>
      </c>
      <c r="CK62" s="1">
        <f t="shared" ref="CK62" si="362">+(CK44+CK48)+(DE44+DE48)</f>
        <v>0</v>
      </c>
      <c r="CL62" s="1">
        <f t="shared" ref="CL62" si="363">+(CL44+CL48)+(DF44+DF48)</f>
        <v>0</v>
      </c>
      <c r="CM62" s="1">
        <f t="shared" ref="CM62" si="364">+(CM44+CM48)+(DG44+DG48)</f>
        <v>0</v>
      </c>
      <c r="CN62" s="1">
        <f t="shared" ref="CN62" si="365">+(CN44+CN48)+(DH44+DH48)</f>
        <v>0</v>
      </c>
      <c r="CO62" s="1">
        <f t="shared" ref="CO62" si="366">+(CO44+CO48)+(DI44+DI48)</f>
        <v>0</v>
      </c>
      <c r="CP62" s="1">
        <f t="shared" ref="CP62" si="367">+(CP44+CP48)+(DJ44+DJ48)</f>
        <v>0</v>
      </c>
      <c r="CQ62" s="1">
        <f t="shared" ref="CQ62" si="368">+(CQ44+CQ48)+(DK44+DK48)</f>
        <v>0</v>
      </c>
      <c r="CR62" s="1">
        <f t="shared" ref="CR62" si="369">+(CR44+CR48)+(DL44+DL48)</f>
        <v>0</v>
      </c>
      <c r="CS62" s="1">
        <f t="shared" ref="CS62" si="370">+(CS44+CS48)+(DM44+DM48)</f>
        <v>0</v>
      </c>
      <c r="CT62" s="1">
        <f t="shared" ref="CT62" si="371">+(CT44+CT48)+(DN44+DN48)</f>
        <v>0</v>
      </c>
      <c r="CU62" s="1">
        <f t="shared" ref="CU62" si="372">+(CU44+CU48)+(DO44+DO48)</f>
        <v>0</v>
      </c>
      <c r="CV62" s="1">
        <f t="shared" ref="CV62" si="373">+(CV44+CV48)+(DP44+DP48)</f>
        <v>0</v>
      </c>
      <c r="CW62" s="1">
        <f t="shared" ref="CW62" si="374">+(CW44+CW48)+(DQ44+DQ48)</f>
        <v>0</v>
      </c>
      <c r="CX62" s="1">
        <f t="shared" ref="CX62" si="375">+(CX44+CX48)+(DR44+DR48)</f>
        <v>0</v>
      </c>
      <c r="CY62" s="1">
        <f t="shared" ref="CY62" si="376">+(CY44+CY48)+(DS44+DS48)</f>
        <v>0</v>
      </c>
      <c r="CZ62" s="1">
        <f t="shared" ref="CZ62" si="377">+(CZ44+CZ48)+(DT44+DT48)</f>
        <v>0</v>
      </c>
      <c r="DA62" s="1">
        <f t="shared" ref="DA62" si="378">+(DA44+DA48)+(DU44+DU48)</f>
        <v>0</v>
      </c>
      <c r="DB62" s="50">
        <f t="shared" si="202"/>
        <v>0</v>
      </c>
      <c r="DV62" s="1">
        <f>+(DV44+DV48)+(EP44+EP48)</f>
        <v>0</v>
      </c>
      <c r="DW62" s="1">
        <f t="shared" ref="DW62" si="379">+(DW44+DW48)+(EQ44+EQ48)</f>
        <v>0</v>
      </c>
      <c r="DX62" s="1">
        <f t="shared" ref="DX62" si="380">+(DX44+DX48)+(ER44+ER48)</f>
        <v>0</v>
      </c>
      <c r="DY62" s="1">
        <f t="shared" ref="DY62" si="381">+(DY44+DY48)+(ES44+ES48)</f>
        <v>0</v>
      </c>
      <c r="DZ62" s="1">
        <f t="shared" ref="DZ62" si="382">+(DZ44+DZ48)+(ET44+ET48)</f>
        <v>0</v>
      </c>
      <c r="EA62" s="1">
        <f t="shared" ref="EA62" si="383">+(EA44+EA48)+(EU44+EU48)</f>
        <v>0</v>
      </c>
      <c r="EB62" s="1">
        <f t="shared" ref="EB62" si="384">+(EB44+EB48)+(EV44+EV48)</f>
        <v>0</v>
      </c>
      <c r="EC62" s="1">
        <f t="shared" ref="EC62" si="385">+(EC44+EC48)+(EW44+EW48)</f>
        <v>0</v>
      </c>
      <c r="ED62" s="1">
        <f t="shared" ref="ED62" si="386">+(ED44+ED48)+(EX44+EX48)</f>
        <v>0</v>
      </c>
      <c r="EE62" s="1">
        <f t="shared" ref="EE62" si="387">+(EE44+EE48)+(EY44+EY48)</f>
        <v>0</v>
      </c>
      <c r="EF62" s="1">
        <f t="shared" ref="EF62" si="388">+(EF44+EF48)+(EZ44+EZ48)</f>
        <v>0</v>
      </c>
      <c r="EG62" s="1">
        <f t="shared" ref="EG62" si="389">+(EG44+EG48)+(FA44+FA48)</f>
        <v>0</v>
      </c>
      <c r="EH62" s="1">
        <f t="shared" ref="EH62" si="390">+(EH44+EH48)+(FB44+FB48)</f>
        <v>0</v>
      </c>
      <c r="EI62" s="1">
        <f t="shared" ref="EI62" si="391">+(EI44+EI48)+(FC44+FC48)</f>
        <v>0</v>
      </c>
      <c r="EJ62" s="1">
        <f t="shared" ref="EJ62" si="392">+(EJ44+EJ48)+(FD44+FD48)</f>
        <v>0</v>
      </c>
      <c r="EK62" s="1">
        <f t="shared" ref="EK62" si="393">+(EK44+EK48)+(FE44+FE48)</f>
        <v>0</v>
      </c>
      <c r="EL62" s="1">
        <f t="shared" ref="EL62" si="394">+(EL44+EL48)+(FF44+FF48)</f>
        <v>0</v>
      </c>
      <c r="EM62" s="1">
        <f t="shared" ref="EM62" si="395">+(EM44+EM48)+(FG44+FG48)</f>
        <v>0</v>
      </c>
      <c r="EN62" s="1">
        <f t="shared" ref="EN62" si="396">+(EN44+EN48)+(FH44+FH48)</f>
        <v>0</v>
      </c>
      <c r="EO62" s="1">
        <f t="shared" ref="EO62" si="397">+(EO44+EO48)+(FI44+FI48)</f>
        <v>0</v>
      </c>
      <c r="EP62" s="50">
        <f t="shared" si="222"/>
        <v>0</v>
      </c>
    </row>
    <row r="64" spans="2:166" s="5" customFormat="1" ht="25.5" x14ac:dyDescent="0.25">
      <c r="B64" s="45"/>
      <c r="C64" s="45"/>
      <c r="D64" s="46" t="s">
        <v>90</v>
      </c>
      <c r="E64" s="70" t="s">
        <v>92</v>
      </c>
      <c r="F64" s="9" t="s">
        <v>16</v>
      </c>
      <c r="G64" s="10" t="s">
        <v>17</v>
      </c>
      <c r="H64" s="55" t="s">
        <v>89</v>
      </c>
      <c r="I64" s="11" t="s">
        <v>18</v>
      </c>
      <c r="J64" s="11" t="s">
        <v>19</v>
      </c>
      <c r="K64" s="11" t="s">
        <v>20</v>
      </c>
      <c r="L64" s="11" t="s">
        <v>21</v>
      </c>
      <c r="M64" s="11" t="s">
        <v>22</v>
      </c>
      <c r="N64" s="11" t="s">
        <v>23</v>
      </c>
      <c r="O64" s="11" t="s">
        <v>24</v>
      </c>
      <c r="P64" s="11" t="s">
        <v>25</v>
      </c>
      <c r="Q64" s="12" t="s">
        <v>26</v>
      </c>
      <c r="R64" s="13" t="s">
        <v>27</v>
      </c>
      <c r="S64" s="11" t="s">
        <v>28</v>
      </c>
      <c r="T64" s="14" t="s">
        <v>29</v>
      </c>
      <c r="U64" s="15" t="s">
        <v>30</v>
      </c>
      <c r="V64" s="10">
        <v>1</v>
      </c>
      <c r="W64" s="10">
        <v>2</v>
      </c>
      <c r="X64" s="10">
        <v>3</v>
      </c>
      <c r="Y64" s="16">
        <v>4</v>
      </c>
      <c r="Z64" s="59" t="s">
        <v>26</v>
      </c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2"/>
      <c r="AM64" s="2"/>
      <c r="AN64" s="2"/>
      <c r="AO64" s="2"/>
      <c r="AP64" s="2"/>
      <c r="AQ64" s="2"/>
      <c r="AR64" s="1"/>
      <c r="AS64" s="46" t="s">
        <v>92</v>
      </c>
      <c r="AT64" s="20" t="s">
        <v>16</v>
      </c>
      <c r="AU64" s="10" t="s">
        <v>17</v>
      </c>
      <c r="AV64" s="21"/>
      <c r="AW64" s="17" t="s">
        <v>18</v>
      </c>
      <c r="AX64" s="17" t="s">
        <v>19</v>
      </c>
      <c r="AY64" s="17" t="s">
        <v>20</v>
      </c>
      <c r="AZ64" s="17" t="s">
        <v>21</v>
      </c>
      <c r="BA64" s="17" t="s">
        <v>22</v>
      </c>
      <c r="BB64" s="17" t="s">
        <v>23</v>
      </c>
      <c r="BC64" s="17" t="s">
        <v>24</v>
      </c>
      <c r="BD64" s="17" t="s">
        <v>25</v>
      </c>
      <c r="BE64" s="17" t="s">
        <v>26</v>
      </c>
      <c r="BF64" s="13" t="s">
        <v>27</v>
      </c>
      <c r="BG64" s="11" t="s">
        <v>28</v>
      </c>
      <c r="BH64" s="14" t="s">
        <v>29</v>
      </c>
      <c r="BI64" s="15" t="s">
        <v>30</v>
      </c>
      <c r="BJ64" s="10">
        <v>1</v>
      </c>
      <c r="BK64" s="10">
        <v>2</v>
      </c>
      <c r="BL64" s="10">
        <v>3</v>
      </c>
      <c r="BM64" s="22">
        <v>4</v>
      </c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 s="46" t="s">
        <v>92</v>
      </c>
      <c r="CH64" s="9" t="s">
        <v>16</v>
      </c>
      <c r="CI64" s="10" t="s">
        <v>17</v>
      </c>
      <c r="CJ64" s="23"/>
      <c r="CK64" s="17" t="s">
        <v>18</v>
      </c>
      <c r="CL64" s="17" t="s">
        <v>19</v>
      </c>
      <c r="CM64" s="17" t="s">
        <v>20</v>
      </c>
      <c r="CN64" s="17" t="s">
        <v>21</v>
      </c>
      <c r="CO64" s="17" t="s">
        <v>22</v>
      </c>
      <c r="CP64" s="17" t="s">
        <v>23</v>
      </c>
      <c r="CQ64" s="17" t="s">
        <v>24</v>
      </c>
      <c r="CR64" s="17" t="s">
        <v>25</v>
      </c>
      <c r="CS64" s="17" t="s">
        <v>26</v>
      </c>
      <c r="CT64" s="13" t="s">
        <v>27</v>
      </c>
      <c r="CU64" s="11" t="s">
        <v>28</v>
      </c>
      <c r="CV64" s="14" t="s">
        <v>29</v>
      </c>
      <c r="CW64" s="15" t="s">
        <v>30</v>
      </c>
      <c r="CX64" s="10">
        <v>1</v>
      </c>
      <c r="CY64" s="10">
        <v>2</v>
      </c>
      <c r="CZ64" s="10">
        <v>3</v>
      </c>
      <c r="DA64" s="19">
        <v>4</v>
      </c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 s="46" t="s">
        <v>92</v>
      </c>
      <c r="DV64" s="9" t="s">
        <v>16</v>
      </c>
      <c r="DW64" s="10" t="s">
        <v>17</v>
      </c>
      <c r="DX64" s="23"/>
      <c r="DY64" s="17" t="s">
        <v>18</v>
      </c>
      <c r="DZ64" s="17" t="s">
        <v>19</v>
      </c>
      <c r="EA64" s="17" t="s">
        <v>20</v>
      </c>
      <c r="EB64" s="17" t="s">
        <v>21</v>
      </c>
      <c r="EC64" s="17" t="s">
        <v>22</v>
      </c>
      <c r="ED64" s="17" t="s">
        <v>23</v>
      </c>
      <c r="EE64" s="17" t="s">
        <v>24</v>
      </c>
      <c r="EF64" s="17" t="s">
        <v>25</v>
      </c>
      <c r="EG64" s="17" t="s">
        <v>26</v>
      </c>
      <c r="EH64" s="13" t="s">
        <v>27</v>
      </c>
      <c r="EI64" s="11" t="s">
        <v>28</v>
      </c>
      <c r="EJ64" s="14" t="s">
        <v>29</v>
      </c>
      <c r="EK64" s="15" t="s">
        <v>30</v>
      </c>
      <c r="EL64" s="10">
        <v>1</v>
      </c>
      <c r="EM64" s="10">
        <v>2</v>
      </c>
      <c r="EN64" s="10">
        <v>3</v>
      </c>
      <c r="EO64" s="19">
        <v>4</v>
      </c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</row>
    <row r="65" spans="4:146" x14ac:dyDescent="0.25">
      <c r="D65" s="46" t="s">
        <v>26</v>
      </c>
      <c r="E65" s="70">
        <f>SUM(E66:E69)</f>
        <v>100.00000000000001</v>
      </c>
      <c r="F65" s="56">
        <f>+(F57/$H$57)*100</f>
        <v>61.472785485592318</v>
      </c>
      <c r="G65" s="56">
        <f>+(G57/$H$57)*100</f>
        <v>38.527214514407682</v>
      </c>
      <c r="H65" s="57">
        <f>+F65+G65</f>
        <v>100</v>
      </c>
      <c r="I65" s="58">
        <f>+(I57/$Q$57)*100</f>
        <v>0</v>
      </c>
      <c r="J65" s="58">
        <f t="shared" ref="J65:P65" si="398">+(J57/$Q$57)*100</f>
        <v>0</v>
      </c>
      <c r="K65" s="58">
        <f t="shared" si="398"/>
        <v>0.42689434364994666</v>
      </c>
      <c r="L65" s="58">
        <f t="shared" si="398"/>
        <v>40.554962646744933</v>
      </c>
      <c r="M65" s="58">
        <f t="shared" si="398"/>
        <v>27.214514407684099</v>
      </c>
      <c r="N65" s="58">
        <f t="shared" si="398"/>
        <v>16.115261472785487</v>
      </c>
      <c r="O65" s="58">
        <f t="shared" si="398"/>
        <v>8.2177161152614726</v>
      </c>
      <c r="P65" s="58">
        <f t="shared" si="398"/>
        <v>7.4706510138740665</v>
      </c>
      <c r="Q65" s="58">
        <f>SUM(I65:P65)</f>
        <v>100</v>
      </c>
      <c r="R65" s="52"/>
      <c r="S65" s="52"/>
      <c r="T65" s="52"/>
      <c r="U65" s="57">
        <f>+(U57/$Z$57)*100</f>
        <v>25.613660618996796</v>
      </c>
      <c r="V65" s="57">
        <f t="shared" ref="V65:Y65" si="399">+(V57/$Z$57)*100</f>
        <v>57.950907150480255</v>
      </c>
      <c r="W65" s="57">
        <f t="shared" si="399"/>
        <v>13.767342582710778</v>
      </c>
      <c r="X65" s="57">
        <f t="shared" si="399"/>
        <v>2.454642475987193</v>
      </c>
      <c r="Y65" s="57">
        <f t="shared" si="399"/>
        <v>0.21344717182497333</v>
      </c>
      <c r="Z65" s="60">
        <f>SUM(U65:Y65)</f>
        <v>100</v>
      </c>
      <c r="AS65" s="46">
        <f>SUM(AS66:AS69)</f>
        <v>100.00000000000001</v>
      </c>
      <c r="AT65" s="56">
        <f>+(AT57/$AV$57)*100</f>
        <v>59.020618556701031</v>
      </c>
      <c r="AU65" s="56">
        <f>+(AU57/$AV$57)*100</f>
        <v>40.979381443298969</v>
      </c>
      <c r="AV65" s="57">
        <f>+AT65+AU65</f>
        <v>100</v>
      </c>
      <c r="AW65" s="58">
        <f>+(AW57/$BE$57)*100</f>
        <v>0</v>
      </c>
      <c r="AX65" s="58">
        <f t="shared" ref="AX65:BD65" si="400">+(AX57/$BE$57)*100</f>
        <v>0</v>
      </c>
      <c r="AY65" s="58">
        <f t="shared" si="400"/>
        <v>0.25940337224383914</v>
      </c>
      <c r="AZ65" s="58">
        <f t="shared" si="400"/>
        <v>45.136186770428019</v>
      </c>
      <c r="BA65" s="58">
        <f t="shared" si="400"/>
        <v>24.643320363164722</v>
      </c>
      <c r="BB65" s="58">
        <f t="shared" si="400"/>
        <v>15.434500648508431</v>
      </c>
      <c r="BC65" s="58">
        <f t="shared" si="400"/>
        <v>6.3553826199740593</v>
      </c>
      <c r="BD65" s="58">
        <f t="shared" si="400"/>
        <v>8.1712062256809332</v>
      </c>
      <c r="BE65" s="58">
        <f>SUM(AW65:BD65)</f>
        <v>100.00000000000001</v>
      </c>
      <c r="BF65" s="52"/>
      <c r="BG65" s="52"/>
      <c r="BH65" s="52"/>
      <c r="BI65" s="57">
        <f>+(BI57/$BN$57)*100</f>
        <v>29.645093945720252</v>
      </c>
      <c r="BJ65" s="57">
        <f t="shared" ref="BJ65:BM65" si="401">+(BJ57/$BN$57)*100</f>
        <v>20.59846903270703</v>
      </c>
      <c r="BK65" s="57">
        <f t="shared" si="401"/>
        <v>11.343075852470424</v>
      </c>
      <c r="BL65" s="57">
        <f t="shared" si="401"/>
        <v>38.274182324286713</v>
      </c>
      <c r="BM65" s="57">
        <f t="shared" si="401"/>
        <v>0.13917884481558804</v>
      </c>
      <c r="BN65" s="60">
        <f>SUM(BI65:BM65)</f>
        <v>100</v>
      </c>
      <c r="CG65" s="46">
        <f>SUM(CG66:CG69)</f>
        <v>100</v>
      </c>
      <c r="CH65" s="56">
        <f>+(CH57/$CJ$57)*100</f>
        <v>59.388646288209614</v>
      </c>
      <c r="CI65" s="56">
        <f>+(CI57/$CJ$57)*100</f>
        <v>40.611353711790393</v>
      </c>
      <c r="CJ65" s="57">
        <f>+CH65+CI65</f>
        <v>100</v>
      </c>
      <c r="CK65" s="58">
        <f>+(CK57/$CS$57)*100</f>
        <v>0</v>
      </c>
      <c r="CL65" s="58">
        <f t="shared" ref="CL65:CR65" si="402">+(CL57/$CS$57)*100</f>
        <v>0</v>
      </c>
      <c r="CM65" s="58">
        <f t="shared" si="402"/>
        <v>0.76419213973799127</v>
      </c>
      <c r="CN65" s="58">
        <f t="shared" si="402"/>
        <v>47.598253275109172</v>
      </c>
      <c r="CO65" s="58">
        <f t="shared" si="402"/>
        <v>25.655021834061138</v>
      </c>
      <c r="CP65" s="58">
        <f t="shared" si="402"/>
        <v>11.681222707423581</v>
      </c>
      <c r="CQ65" s="58">
        <f t="shared" si="402"/>
        <v>7.6419213973799121</v>
      </c>
      <c r="CR65" s="58">
        <f t="shared" si="402"/>
        <v>6.6593886462882095</v>
      </c>
      <c r="CS65" s="58">
        <f>SUM(CK65:CR65)</f>
        <v>100.00000000000001</v>
      </c>
      <c r="CT65" s="52"/>
      <c r="CU65" s="52"/>
      <c r="CV65" s="52"/>
      <c r="CW65" s="57">
        <f>+(CW57/$DB$57)*100</f>
        <v>39.410480349344979</v>
      </c>
      <c r="CX65" s="57">
        <f t="shared" ref="CX65:DA65" si="403">+(CX57/$DB$57)*100</f>
        <v>37.227074235807862</v>
      </c>
      <c r="CY65" s="57">
        <f t="shared" si="403"/>
        <v>20.742358078602621</v>
      </c>
      <c r="CZ65" s="57">
        <f t="shared" si="403"/>
        <v>1.9650655021834063</v>
      </c>
      <c r="DA65" s="57">
        <f t="shared" si="403"/>
        <v>0.65502183406113534</v>
      </c>
      <c r="DB65" s="60">
        <f>SUM(CW65:DA65)</f>
        <v>100</v>
      </c>
      <c r="DU65" s="46">
        <f>SUM(DU66:DU69)</f>
        <v>100</v>
      </c>
      <c r="DV65" s="56">
        <f>+(DV57/$EG$57)*100</f>
        <v>58.651026392961882</v>
      </c>
      <c r="DW65" s="56">
        <f t="shared" ref="DW65:EG65" si="404">+(DW57/$EG$57)*100</f>
        <v>41.348973607038126</v>
      </c>
      <c r="DX65" s="56">
        <f t="shared" si="404"/>
        <v>100</v>
      </c>
      <c r="DY65" s="56">
        <f t="shared" si="404"/>
        <v>0</v>
      </c>
      <c r="DZ65" s="56">
        <f t="shared" si="404"/>
        <v>9.7751710654936458E-2</v>
      </c>
      <c r="EA65" s="56">
        <f t="shared" si="404"/>
        <v>0.87976539589442826</v>
      </c>
      <c r="EB65" s="56">
        <f t="shared" si="404"/>
        <v>45.943304007820132</v>
      </c>
      <c r="EC65" s="56">
        <f t="shared" si="404"/>
        <v>26.490713587487779</v>
      </c>
      <c r="ED65" s="56">
        <f t="shared" si="404"/>
        <v>12.512218963831867</v>
      </c>
      <c r="EE65" s="56">
        <f t="shared" si="404"/>
        <v>6.2561094819159333</v>
      </c>
      <c r="EF65" s="56">
        <f t="shared" si="404"/>
        <v>7.8201368523949171</v>
      </c>
      <c r="EG65" s="56">
        <f t="shared" si="404"/>
        <v>100</v>
      </c>
      <c r="EH65" s="52"/>
      <c r="EI65" s="52"/>
      <c r="EJ65" s="52"/>
      <c r="EK65" s="57">
        <f>+(EK57/$EP$57)*100</f>
        <v>35.386119257087003</v>
      </c>
      <c r="EL65" s="57">
        <f t="shared" ref="EL65:EO65" si="405">+(EL57/$EP$57)*100</f>
        <v>43.01075268817204</v>
      </c>
      <c r="EM65" s="57">
        <f t="shared" si="405"/>
        <v>17.790811339198438</v>
      </c>
      <c r="EN65" s="57">
        <f t="shared" si="405"/>
        <v>3.519061583577713</v>
      </c>
      <c r="EO65" s="57">
        <f t="shared" si="405"/>
        <v>0.2932551319648094</v>
      </c>
      <c r="EP65" s="60">
        <f>SUM(EK65:EO65)</f>
        <v>100.00000000000001</v>
      </c>
    </row>
    <row r="66" spans="4:146" x14ac:dyDescent="0.25">
      <c r="D66" s="46" t="s">
        <v>84</v>
      </c>
      <c r="E66" s="70">
        <f>+(F58/$F$57)*100</f>
        <v>0</v>
      </c>
      <c r="F66" s="56" t="s">
        <v>91</v>
      </c>
      <c r="G66" s="56" t="s">
        <v>91</v>
      </c>
      <c r="H66" s="57" t="s">
        <v>91</v>
      </c>
      <c r="I66" s="57" t="s">
        <v>91</v>
      </c>
      <c r="J66" s="57" t="s">
        <v>91</v>
      </c>
      <c r="K66" s="57" t="s">
        <v>91</v>
      </c>
      <c r="L66" s="57" t="s">
        <v>91</v>
      </c>
      <c r="M66" s="57" t="s">
        <v>91</v>
      </c>
      <c r="N66" s="57" t="s">
        <v>91</v>
      </c>
      <c r="O66" s="57" t="s">
        <v>91</v>
      </c>
      <c r="P66" s="57" t="s">
        <v>91</v>
      </c>
      <c r="Q66" s="57" t="s">
        <v>91</v>
      </c>
      <c r="U66" s="57" t="s">
        <v>91</v>
      </c>
      <c r="V66" s="57" t="s">
        <v>91</v>
      </c>
      <c r="W66" s="57" t="s">
        <v>91</v>
      </c>
      <c r="X66" s="57" t="s">
        <v>91</v>
      </c>
      <c r="Y66" s="57" t="s">
        <v>91</v>
      </c>
      <c r="Z66" s="57" t="s">
        <v>91</v>
      </c>
      <c r="AS66" s="46">
        <f>+(AT58/$AT$57)*100</f>
        <v>0</v>
      </c>
      <c r="AT66" s="56" t="e">
        <f>+(AT58/$AV$58)*100</f>
        <v>#DIV/0!</v>
      </c>
      <c r="AU66" s="56" t="e">
        <f>+(AU58/$AV$58)*100</f>
        <v>#DIV/0!</v>
      </c>
      <c r="AV66" s="57" t="e">
        <f t="shared" ref="AV66:AV70" si="406">+AT66+AU66</f>
        <v>#DIV/0!</v>
      </c>
      <c r="AW66" s="57" t="e">
        <f>+(AW58/$BE$58)*100</f>
        <v>#DIV/0!</v>
      </c>
      <c r="AX66" s="57" t="e">
        <f t="shared" ref="AX66:BD66" si="407">+(AX58/$BE$58)*100</f>
        <v>#DIV/0!</v>
      </c>
      <c r="AY66" s="57" t="e">
        <f t="shared" si="407"/>
        <v>#DIV/0!</v>
      </c>
      <c r="AZ66" s="57" t="e">
        <f t="shared" si="407"/>
        <v>#DIV/0!</v>
      </c>
      <c r="BA66" s="57" t="e">
        <f t="shared" si="407"/>
        <v>#DIV/0!</v>
      </c>
      <c r="BB66" s="57" t="e">
        <f t="shared" si="407"/>
        <v>#DIV/0!</v>
      </c>
      <c r="BC66" s="57" t="e">
        <f t="shared" si="407"/>
        <v>#DIV/0!</v>
      </c>
      <c r="BD66" s="57" t="e">
        <f t="shared" si="407"/>
        <v>#DIV/0!</v>
      </c>
      <c r="BE66" s="58" t="e">
        <f t="shared" ref="BE66:BE70" si="408">SUM(AW66:BD66)</f>
        <v>#DIV/0!</v>
      </c>
      <c r="BI66" s="57" t="s">
        <v>91</v>
      </c>
      <c r="BJ66" s="57" t="s">
        <v>91</v>
      </c>
      <c r="BK66" s="57" t="s">
        <v>91</v>
      </c>
      <c r="BL66" s="57" t="s">
        <v>91</v>
      </c>
      <c r="BM66" s="57" t="s">
        <v>91</v>
      </c>
      <c r="BN66" s="57" t="s">
        <v>91</v>
      </c>
      <c r="CG66" s="46">
        <f>+(CH58/$CH$57)*100</f>
        <v>0</v>
      </c>
      <c r="CH66" s="56" t="e">
        <f>+(CH58/$CJ$58)*100</f>
        <v>#DIV/0!</v>
      </c>
      <c r="CI66" s="56" t="e">
        <f>+(CI58/$CJ$58)*100</f>
        <v>#DIV/0!</v>
      </c>
      <c r="CJ66" s="57" t="e">
        <f t="shared" ref="CJ66:CJ70" si="409">+CH66+CI66</f>
        <v>#DIV/0!</v>
      </c>
      <c r="CK66" s="57" t="e">
        <f>+(CK58/$CS$58)*100</f>
        <v>#DIV/0!</v>
      </c>
      <c r="CL66" s="57" t="e">
        <f t="shared" ref="CL66:CR66" si="410">+(CL58/$CS$58)*100</f>
        <v>#DIV/0!</v>
      </c>
      <c r="CM66" s="57" t="e">
        <f t="shared" si="410"/>
        <v>#DIV/0!</v>
      </c>
      <c r="CN66" s="57" t="e">
        <f t="shared" si="410"/>
        <v>#DIV/0!</v>
      </c>
      <c r="CO66" s="57" t="e">
        <f t="shared" si="410"/>
        <v>#DIV/0!</v>
      </c>
      <c r="CP66" s="57" t="e">
        <f t="shared" si="410"/>
        <v>#DIV/0!</v>
      </c>
      <c r="CQ66" s="57" t="e">
        <f t="shared" si="410"/>
        <v>#DIV/0!</v>
      </c>
      <c r="CR66" s="57" t="e">
        <f t="shared" si="410"/>
        <v>#DIV/0!</v>
      </c>
      <c r="CS66" s="58" t="e">
        <f t="shared" ref="CS66:CS70" si="411">SUM(CK66:CR66)</f>
        <v>#DIV/0!</v>
      </c>
      <c r="CT66" s="2"/>
      <c r="CU66" s="2"/>
      <c r="CV66" s="2"/>
      <c r="CW66" s="57" t="e">
        <f>+(CW58/$DB$58)*100</f>
        <v>#DIV/0!</v>
      </c>
      <c r="CX66" s="57" t="e">
        <f t="shared" ref="CX66:DA66" si="412">+(CX58/$DB$58)*100</f>
        <v>#DIV/0!</v>
      </c>
      <c r="CY66" s="57" t="e">
        <f t="shared" si="412"/>
        <v>#DIV/0!</v>
      </c>
      <c r="CZ66" s="57" t="e">
        <f t="shared" si="412"/>
        <v>#DIV/0!</v>
      </c>
      <c r="DA66" s="57" t="e">
        <f t="shared" si="412"/>
        <v>#DIV/0!</v>
      </c>
      <c r="DB66" s="60" t="e">
        <f t="shared" ref="DB66:DB69" si="413">SUM(CW66:DA66)</f>
        <v>#DIV/0!</v>
      </c>
      <c r="DU66" s="46">
        <f>+(DV58/$DV$57)*100</f>
        <v>1.1666666666666667</v>
      </c>
      <c r="DV66" s="56">
        <f>+(DV58/$EG$58)*100</f>
        <v>58.333333333333336</v>
      </c>
      <c r="DW66" s="56">
        <f t="shared" ref="DW66:EG66" si="414">+(DW58/$EG$58)*100</f>
        <v>41.666666666666671</v>
      </c>
      <c r="DX66" s="56">
        <f t="shared" si="414"/>
        <v>100</v>
      </c>
      <c r="DY66" s="56">
        <f t="shared" si="414"/>
        <v>0</v>
      </c>
      <c r="DZ66" s="56">
        <f t="shared" si="414"/>
        <v>0</v>
      </c>
      <c r="EA66" s="56">
        <f t="shared" si="414"/>
        <v>16.666666666666664</v>
      </c>
      <c r="EB66" s="56">
        <f t="shared" si="414"/>
        <v>33.333333333333329</v>
      </c>
      <c r="EC66" s="56">
        <f t="shared" si="414"/>
        <v>0</v>
      </c>
      <c r="ED66" s="56">
        <f t="shared" si="414"/>
        <v>16.666666666666664</v>
      </c>
      <c r="EE66" s="56">
        <f t="shared" si="414"/>
        <v>25</v>
      </c>
      <c r="EF66" s="56">
        <f t="shared" si="414"/>
        <v>8.3333333333333321</v>
      </c>
      <c r="EG66" s="56">
        <f t="shared" si="414"/>
        <v>100</v>
      </c>
      <c r="EH66" s="2"/>
      <c r="EI66" s="2"/>
      <c r="EJ66" s="2"/>
      <c r="EK66" s="57">
        <f>+(EK58/$EP$58)*100</f>
        <v>8.3333333333333321</v>
      </c>
      <c r="EL66" s="57">
        <f t="shared" ref="EL66:EO66" si="415">+(EL58/$EP$58)*100</f>
        <v>58.333333333333336</v>
      </c>
      <c r="EM66" s="57">
        <f t="shared" si="415"/>
        <v>25</v>
      </c>
      <c r="EN66" s="57">
        <f t="shared" si="415"/>
        <v>8.3333333333333321</v>
      </c>
      <c r="EO66" s="57">
        <f t="shared" si="415"/>
        <v>0</v>
      </c>
      <c r="EP66" s="60">
        <f t="shared" ref="EP66:EP70" si="416">SUM(EK66:EO66)</f>
        <v>100</v>
      </c>
    </row>
    <row r="67" spans="4:146" x14ac:dyDescent="0.25">
      <c r="D67" s="46" t="s">
        <v>83</v>
      </c>
      <c r="E67" s="70">
        <f t="shared" ref="E67:E69" si="417">+(F59/$F$57)*100</f>
        <v>79.340277777777786</v>
      </c>
      <c r="F67" s="56">
        <f>+(F59/$H$59)*100</f>
        <v>61.673414304993258</v>
      </c>
      <c r="G67" s="56">
        <f>+(G59/$H$59)*100</f>
        <v>38.326585695006749</v>
      </c>
      <c r="H67" s="57">
        <f t="shared" ref="H67:H68" si="418">+F67+G67</f>
        <v>100</v>
      </c>
      <c r="I67" s="58">
        <f>+(I59/$Q$59)*100</f>
        <v>0</v>
      </c>
      <c r="J67" s="58">
        <f t="shared" ref="J67:P67" si="419">+(J59/$Q$59)*100</f>
        <v>0</v>
      </c>
      <c r="K67" s="58">
        <f t="shared" si="419"/>
        <v>0.53981106612685559</v>
      </c>
      <c r="L67" s="58">
        <f t="shared" si="419"/>
        <v>47.908232118758434</v>
      </c>
      <c r="M67" s="58">
        <f t="shared" si="419"/>
        <v>27.125506072874494</v>
      </c>
      <c r="N67" s="58">
        <f t="shared" si="419"/>
        <v>13.090418353576247</v>
      </c>
      <c r="O67" s="58">
        <f t="shared" si="419"/>
        <v>6.2078272604588394</v>
      </c>
      <c r="P67" s="58">
        <f t="shared" si="419"/>
        <v>5.1282051282051277</v>
      </c>
      <c r="Q67" s="58">
        <f t="shared" ref="Q67:Q69" si="420">SUM(I67:P67)</f>
        <v>100</v>
      </c>
      <c r="U67" s="57">
        <f>+(U59/$Z$59)*100</f>
        <v>25.236167341430498</v>
      </c>
      <c r="V67" s="57">
        <f t="shared" ref="V67:Y67" si="421">+(V59/$Z$59)*100</f>
        <v>57.48987854251012</v>
      </c>
      <c r="W67" s="57">
        <f t="shared" si="421"/>
        <v>15.114709851551957</v>
      </c>
      <c r="X67" s="57">
        <f t="shared" si="421"/>
        <v>1.8893387314439947</v>
      </c>
      <c r="Y67" s="57">
        <f t="shared" si="421"/>
        <v>0.26990553306342779</v>
      </c>
      <c r="Z67" s="60">
        <f t="shared" ref="Z67:Z69" si="422">SUM(U67:Y67)</f>
        <v>99.999999999999986</v>
      </c>
      <c r="AS67" s="46">
        <f t="shared" ref="AS67:AS70" si="423">+(AT59/$AT$57)*100</f>
        <v>87.117903930131007</v>
      </c>
      <c r="AT67" s="56">
        <f>+(AT59/$AV$59)*100</f>
        <v>59.552238805970148</v>
      </c>
      <c r="AU67" s="56">
        <f>+(AU59/$AV$59)*100</f>
        <v>40.447761194029852</v>
      </c>
      <c r="AV67" s="57">
        <f t="shared" si="406"/>
        <v>100</v>
      </c>
      <c r="AW67" s="58">
        <f>+(AW59/$BE$59)*100</f>
        <v>0</v>
      </c>
      <c r="AX67" s="58">
        <f t="shared" ref="AX67:BD67" si="424">+(AX59/$BE$59)*100</f>
        <v>0</v>
      </c>
      <c r="AY67" s="58">
        <f t="shared" si="424"/>
        <v>0.29940119760479045</v>
      </c>
      <c r="AZ67" s="58">
        <f t="shared" si="424"/>
        <v>48.353293413173652</v>
      </c>
      <c r="BA67" s="58">
        <f t="shared" si="424"/>
        <v>24.550898203592812</v>
      </c>
      <c r="BB67" s="58">
        <f t="shared" si="424"/>
        <v>13.17365269461078</v>
      </c>
      <c r="BC67" s="58">
        <f t="shared" si="424"/>
        <v>5.8383233532934131</v>
      </c>
      <c r="BD67" s="58">
        <f t="shared" si="424"/>
        <v>7.7844311377245514</v>
      </c>
      <c r="BE67" s="58">
        <f t="shared" si="408"/>
        <v>100</v>
      </c>
      <c r="BI67" s="57">
        <f>+(BI59/$BN$59)*100</f>
        <v>29.001584786053879</v>
      </c>
      <c r="BJ67" s="57">
        <f t="shared" ref="BJ67:BM67" si="425">+(BJ59/$BN$59)*100</f>
        <v>20.681458003169574</v>
      </c>
      <c r="BK67" s="57">
        <f t="shared" si="425"/>
        <v>11.648177496038036</v>
      </c>
      <c r="BL67" s="57">
        <f t="shared" si="425"/>
        <v>38.589540412044379</v>
      </c>
      <c r="BM67" s="57">
        <f t="shared" si="425"/>
        <v>7.9239302694136288E-2</v>
      </c>
      <c r="BN67" s="60">
        <f t="shared" ref="BN67:BN69" si="426">SUM(BI67:BM67)</f>
        <v>100</v>
      </c>
      <c r="CG67" s="46">
        <f t="shared" ref="CG67:CG70" si="427">+(CH59/$CH$57)*100</f>
        <v>81.80147058823529</v>
      </c>
      <c r="CH67" s="56">
        <f>+(CH59/$CJ$59)*100</f>
        <v>59.571619812583663</v>
      </c>
      <c r="CI67" s="56">
        <f>+(CI59/$CJ$59)*100</f>
        <v>40.42838018741633</v>
      </c>
      <c r="CJ67" s="57">
        <f t="shared" si="409"/>
        <v>100</v>
      </c>
      <c r="CK67" s="58">
        <f>+(CK59/$CS$59)*100</f>
        <v>0</v>
      </c>
      <c r="CL67" s="58">
        <f t="shared" ref="CL67:CR67" si="428">+(CL59/$CS$59)*100</f>
        <v>0</v>
      </c>
      <c r="CM67" s="58">
        <f t="shared" si="428"/>
        <v>0.93708165997322623</v>
      </c>
      <c r="CN67" s="58">
        <f t="shared" si="428"/>
        <v>53.949129852744313</v>
      </c>
      <c r="CO67" s="58">
        <f t="shared" si="428"/>
        <v>23.694779116465863</v>
      </c>
      <c r="CP67" s="58">
        <f t="shared" si="428"/>
        <v>10.7095046854083</v>
      </c>
      <c r="CQ67" s="58">
        <f t="shared" si="428"/>
        <v>5.6224899598393572</v>
      </c>
      <c r="CR67" s="58">
        <f t="shared" si="428"/>
        <v>5.0870147255689426</v>
      </c>
      <c r="CS67" s="58">
        <f t="shared" si="411"/>
        <v>100.00000000000001</v>
      </c>
      <c r="CT67" s="2"/>
      <c r="CU67" s="2"/>
      <c r="CV67" s="2"/>
      <c r="CW67" s="57">
        <f>+(CW59/$DB$59)*100</f>
        <v>36.144578313253014</v>
      </c>
      <c r="CX67" s="57">
        <f t="shared" ref="CX67:DA67" si="429">+(CX59/$DB$59)*100</f>
        <v>39.223560910307896</v>
      </c>
      <c r="CY67" s="57">
        <f t="shared" si="429"/>
        <v>21.552878179384201</v>
      </c>
      <c r="CZ67" s="57">
        <f t="shared" si="429"/>
        <v>2.4096385542168677</v>
      </c>
      <c r="DA67" s="57">
        <f t="shared" si="429"/>
        <v>0.66934404283801874</v>
      </c>
      <c r="DB67" s="60">
        <f t="shared" si="413"/>
        <v>100.00000000000001</v>
      </c>
      <c r="DU67" s="46">
        <f t="shared" ref="DU67:DU70" si="430">+(DV59/$DV$57)*100</f>
        <v>79</v>
      </c>
      <c r="DV67" s="56">
        <f>+(DV59/$EG$59)*100</f>
        <v>59.547738693467331</v>
      </c>
      <c r="DW67" s="56">
        <f t="shared" ref="DW67:EG67" si="431">+(DW59/$EG$59)*100</f>
        <v>40.452261306532662</v>
      </c>
      <c r="DX67" s="56">
        <f t="shared" si="431"/>
        <v>100</v>
      </c>
      <c r="DY67" s="56">
        <f t="shared" si="431"/>
        <v>0</v>
      </c>
      <c r="DZ67" s="56">
        <f t="shared" si="431"/>
        <v>0.12562814070351758</v>
      </c>
      <c r="EA67" s="56">
        <f t="shared" si="431"/>
        <v>0.75376884422110546</v>
      </c>
      <c r="EB67" s="56">
        <f t="shared" si="431"/>
        <v>54.2713567839196</v>
      </c>
      <c r="EC67" s="56">
        <f t="shared" si="431"/>
        <v>26.507537688442213</v>
      </c>
      <c r="ED67" s="56">
        <f t="shared" si="431"/>
        <v>9.4221105527638205</v>
      </c>
      <c r="EE67" s="56">
        <f t="shared" si="431"/>
        <v>5.1507537688442211</v>
      </c>
      <c r="EF67" s="56">
        <f t="shared" si="431"/>
        <v>3.7688442211055273</v>
      </c>
      <c r="EG67" s="56">
        <f t="shared" si="431"/>
        <v>100</v>
      </c>
      <c r="EH67" s="2"/>
      <c r="EI67" s="2"/>
      <c r="EJ67" s="2"/>
      <c r="EK67" s="57">
        <f>+(EK59/$EP$59)*100</f>
        <v>28.51758793969849</v>
      </c>
      <c r="EL67" s="57">
        <f t="shared" ref="EL67:EO67" si="432">+(EL59/$EP$59)*100</f>
        <v>49.62311557788945</v>
      </c>
      <c r="EM67" s="57">
        <f t="shared" si="432"/>
        <v>18.341708542713565</v>
      </c>
      <c r="EN67" s="57">
        <f t="shared" si="432"/>
        <v>3.1407035175879394</v>
      </c>
      <c r="EO67" s="57">
        <f t="shared" si="432"/>
        <v>0.37688442211055273</v>
      </c>
      <c r="EP67" s="60">
        <f t="shared" si="416"/>
        <v>99.999999999999986</v>
      </c>
    </row>
    <row r="68" spans="4:146" x14ac:dyDescent="0.25">
      <c r="D68" s="46" t="s">
        <v>85</v>
      </c>
      <c r="E68" s="70">
        <f t="shared" si="417"/>
        <v>18.75</v>
      </c>
      <c r="F68" s="56">
        <f>+(F60/$H$60)*100</f>
        <v>66.257668711656436</v>
      </c>
      <c r="G68" s="56">
        <f>+(G60/$H$60)*100</f>
        <v>33.742331288343557</v>
      </c>
      <c r="H68" s="57">
        <f t="shared" si="418"/>
        <v>100</v>
      </c>
      <c r="I68" s="58">
        <f>+(I60/$Q$60)*100</f>
        <v>0</v>
      </c>
      <c r="J68" s="58">
        <f t="shared" ref="J68:P68" si="433">+(J60/$Q$60)*100</f>
        <v>0</v>
      </c>
      <c r="K68" s="58">
        <f t="shared" si="433"/>
        <v>0</v>
      </c>
      <c r="L68" s="58">
        <f t="shared" si="433"/>
        <v>15.337423312883436</v>
      </c>
      <c r="M68" s="58">
        <f t="shared" si="433"/>
        <v>29.447852760736197</v>
      </c>
      <c r="N68" s="58">
        <f t="shared" si="433"/>
        <v>25.766871165644172</v>
      </c>
      <c r="O68" s="58">
        <f t="shared" si="433"/>
        <v>14.723926380368098</v>
      </c>
      <c r="P68" s="58">
        <f t="shared" si="433"/>
        <v>14.723926380368098</v>
      </c>
      <c r="Q68" s="58">
        <f t="shared" si="420"/>
        <v>100</v>
      </c>
      <c r="U68" s="57">
        <f>+(U60/$Z$60)*100</f>
        <v>31.901840490797547</v>
      </c>
      <c r="V68" s="57">
        <f t="shared" ref="V68:Y68" si="434">+(V60/$Z$60)*100</f>
        <v>57.055214723926383</v>
      </c>
      <c r="W68" s="57">
        <f t="shared" si="434"/>
        <v>6.7484662576687118</v>
      </c>
      <c r="X68" s="57">
        <f t="shared" si="434"/>
        <v>4.294478527607362</v>
      </c>
      <c r="Y68" s="57">
        <f t="shared" si="434"/>
        <v>0</v>
      </c>
      <c r="Z68" s="60">
        <f t="shared" si="422"/>
        <v>100.00000000000001</v>
      </c>
      <c r="AS68" s="46">
        <f t="shared" si="423"/>
        <v>11.572052401746726</v>
      </c>
      <c r="AT68" s="56">
        <f>+(AT60/$AV$60)*100</f>
        <v>60.227272727272727</v>
      </c>
      <c r="AU68" s="56">
        <f>+(AU60/$AV$60)*100</f>
        <v>39.772727272727273</v>
      </c>
      <c r="AV68" s="57">
        <f t="shared" si="406"/>
        <v>100</v>
      </c>
      <c r="AW68" s="58">
        <f>+(AW60/$BE$60)*100</f>
        <v>0</v>
      </c>
      <c r="AX68" s="58">
        <f t="shared" ref="AX68:BD68" si="435">+(AX60/$BE$60)*100</f>
        <v>0</v>
      </c>
      <c r="AY68" s="58">
        <f t="shared" si="435"/>
        <v>0</v>
      </c>
      <c r="AZ68" s="58">
        <f t="shared" si="435"/>
        <v>25.581395348837212</v>
      </c>
      <c r="BA68" s="58">
        <f t="shared" si="435"/>
        <v>25.581395348837212</v>
      </c>
      <c r="BB68" s="58">
        <f t="shared" si="435"/>
        <v>27.906976744186046</v>
      </c>
      <c r="BC68" s="58">
        <f t="shared" si="435"/>
        <v>9.3023255813953494</v>
      </c>
      <c r="BD68" s="58">
        <f t="shared" si="435"/>
        <v>11.627906976744185</v>
      </c>
      <c r="BE68" s="58">
        <f t="shared" si="408"/>
        <v>100.00000000000001</v>
      </c>
      <c r="BI68" s="57">
        <f>+(BI60/$BN$60)*100</f>
        <v>38.405797101449274</v>
      </c>
      <c r="BJ68" s="57">
        <f t="shared" ref="BJ68:BM68" si="436">+(BJ60/$BN$60)*100</f>
        <v>18.840579710144929</v>
      </c>
      <c r="BK68" s="57">
        <f t="shared" si="436"/>
        <v>6.5217391304347823</v>
      </c>
      <c r="BL68" s="57">
        <f t="shared" si="436"/>
        <v>35.507246376811594</v>
      </c>
      <c r="BM68" s="57">
        <f t="shared" si="436"/>
        <v>0.72463768115942029</v>
      </c>
      <c r="BN68" s="60">
        <f t="shared" si="426"/>
        <v>100</v>
      </c>
      <c r="CG68" s="46">
        <f t="shared" si="427"/>
        <v>16.727941176470587</v>
      </c>
      <c r="CH68" s="56">
        <f>+(CH60/$CJ$60)*100</f>
        <v>62.758620689655174</v>
      </c>
      <c r="CI68" s="56">
        <f>+(CI60/$CJ$60)*100</f>
        <v>37.241379310344833</v>
      </c>
      <c r="CJ68" s="57">
        <f t="shared" si="409"/>
        <v>100</v>
      </c>
      <c r="CK68" s="58">
        <f>+(CK60/$CS$60)*100</f>
        <v>0</v>
      </c>
      <c r="CL68" s="58">
        <f t="shared" ref="CL68:CR68" si="437">+(CL60/$CS$60)*100</f>
        <v>0</v>
      </c>
      <c r="CM68" s="58">
        <f t="shared" si="437"/>
        <v>0</v>
      </c>
      <c r="CN68" s="58">
        <f t="shared" si="437"/>
        <v>22.068965517241381</v>
      </c>
      <c r="CO68" s="58">
        <f t="shared" si="437"/>
        <v>34.482758620689658</v>
      </c>
      <c r="CP68" s="58">
        <f t="shared" si="437"/>
        <v>15.862068965517242</v>
      </c>
      <c r="CQ68" s="58">
        <f t="shared" si="437"/>
        <v>15.862068965517242</v>
      </c>
      <c r="CR68" s="58">
        <f t="shared" si="437"/>
        <v>11.724137931034482</v>
      </c>
      <c r="CS68" s="58">
        <f t="shared" si="411"/>
        <v>100</v>
      </c>
      <c r="CT68" s="2"/>
      <c r="CU68" s="2"/>
      <c r="CV68" s="2"/>
      <c r="CW68" s="57">
        <f>+(CW60/$DB$60)*100</f>
        <v>53.103448275862064</v>
      </c>
      <c r="CX68" s="57">
        <f t="shared" ref="CX68:DA68" si="438">+(CX60/$DB$60)*100</f>
        <v>29.655172413793103</v>
      </c>
      <c r="CY68" s="57">
        <f t="shared" si="438"/>
        <v>16.551724137931036</v>
      </c>
      <c r="CZ68" s="57">
        <f t="shared" si="438"/>
        <v>0</v>
      </c>
      <c r="DA68" s="57">
        <f t="shared" si="438"/>
        <v>0.68965517241379315</v>
      </c>
      <c r="DB68" s="60">
        <f t="shared" si="413"/>
        <v>100</v>
      </c>
      <c r="DU68" s="46">
        <f t="shared" si="430"/>
        <v>16.5</v>
      </c>
      <c r="DV68" s="56">
        <f>+(DV60/$EG$60)*100</f>
        <v>56.896551724137936</v>
      </c>
      <c r="DW68" s="56">
        <f t="shared" ref="DW68:EG68" si="439">+(DW60/$EG$60)*100</f>
        <v>43.103448275862064</v>
      </c>
      <c r="DX68" s="56">
        <f t="shared" si="439"/>
        <v>100</v>
      </c>
      <c r="DY68" s="56">
        <f t="shared" si="439"/>
        <v>0</v>
      </c>
      <c r="DZ68" s="56">
        <f t="shared" si="439"/>
        <v>0</v>
      </c>
      <c r="EA68" s="56">
        <f t="shared" si="439"/>
        <v>0.57471264367816088</v>
      </c>
      <c r="EB68" s="56">
        <f t="shared" si="439"/>
        <v>18.390804597701148</v>
      </c>
      <c r="EC68" s="56">
        <f t="shared" si="439"/>
        <v>28.735632183908045</v>
      </c>
      <c r="ED68" s="56">
        <f t="shared" si="439"/>
        <v>23.563218390804597</v>
      </c>
      <c r="EE68" s="56">
        <f t="shared" si="439"/>
        <v>7.4712643678160928</v>
      </c>
      <c r="EF68" s="56">
        <f t="shared" si="439"/>
        <v>21.264367816091951</v>
      </c>
      <c r="EG68" s="56">
        <f t="shared" si="439"/>
        <v>100</v>
      </c>
      <c r="EH68" s="2"/>
      <c r="EI68" s="2"/>
      <c r="EJ68" s="2"/>
      <c r="EK68" s="57">
        <f>+(EK60/$EP$60)*100</f>
        <v>65.517241379310349</v>
      </c>
      <c r="EL68" s="57">
        <f t="shared" ref="EL68:EO68" si="440">+(EL60/$EP$60)*100</f>
        <v>18.96551724137931</v>
      </c>
      <c r="EM68" s="57">
        <f t="shared" si="440"/>
        <v>12.068965517241379</v>
      </c>
      <c r="EN68" s="57">
        <f t="shared" si="440"/>
        <v>3.4482758620689653</v>
      </c>
      <c r="EO68" s="57">
        <f t="shared" si="440"/>
        <v>0</v>
      </c>
      <c r="EP68" s="60">
        <f t="shared" si="416"/>
        <v>100</v>
      </c>
    </row>
    <row r="69" spans="4:146" x14ac:dyDescent="0.25">
      <c r="D69" s="46" t="s">
        <v>86</v>
      </c>
      <c r="E69" s="70">
        <f t="shared" si="417"/>
        <v>1.9097222222222223</v>
      </c>
      <c r="F69" s="56">
        <f>+(F61/$H$61)*100</f>
        <v>33.333333333333329</v>
      </c>
      <c r="G69" s="56">
        <f>+(G61/$H$61)*100</f>
        <v>66.666666666666657</v>
      </c>
      <c r="H69" s="57">
        <f>+F69+G69</f>
        <v>99.999999999999986</v>
      </c>
      <c r="I69" s="58">
        <f>+(I61/$Q$61)*100</f>
        <v>0</v>
      </c>
      <c r="J69" s="58">
        <f t="shared" ref="J69:P69" si="441">+(J61/$Q$61)*100</f>
        <v>0</v>
      </c>
      <c r="K69" s="58">
        <f t="shared" si="441"/>
        <v>0</v>
      </c>
      <c r="L69" s="58">
        <f t="shared" si="441"/>
        <v>0</v>
      </c>
      <c r="M69" s="58">
        <f t="shared" si="441"/>
        <v>18.181818181818183</v>
      </c>
      <c r="N69" s="58">
        <f t="shared" si="441"/>
        <v>36.363636363636367</v>
      </c>
      <c r="O69" s="58">
        <f t="shared" si="441"/>
        <v>21.212121212121211</v>
      </c>
      <c r="P69" s="58">
        <f t="shared" si="441"/>
        <v>24.242424242424242</v>
      </c>
      <c r="Q69" s="58">
        <f t="shared" si="420"/>
        <v>100</v>
      </c>
      <c r="U69" s="57">
        <f>+(U61/$Z$61)*100</f>
        <v>3.0303030303030303</v>
      </c>
      <c r="V69" s="57">
        <f t="shared" ref="V69:Y69" si="442">+(V61/$Z$61)*100</f>
        <v>72.727272727272734</v>
      </c>
      <c r="W69" s="57">
        <f t="shared" si="442"/>
        <v>18.181818181818183</v>
      </c>
      <c r="X69" s="57">
        <f t="shared" si="442"/>
        <v>6.0606060606060606</v>
      </c>
      <c r="Y69" s="57">
        <f t="shared" si="442"/>
        <v>0</v>
      </c>
      <c r="Z69" s="60">
        <f t="shared" si="422"/>
        <v>100.00000000000001</v>
      </c>
      <c r="AS69" s="46">
        <f t="shared" si="423"/>
        <v>1.3100436681222707</v>
      </c>
      <c r="AT69" s="56">
        <f>+(AT61/$AV$61)*100</f>
        <v>33.333333333333329</v>
      </c>
      <c r="AU69" s="56">
        <f>+(AU61/$AV$61)*100</f>
        <v>66.666666666666657</v>
      </c>
      <c r="AV69" s="57">
        <f t="shared" si="406"/>
        <v>99.999999999999986</v>
      </c>
      <c r="AW69" s="58">
        <f>+(AW61/$BE$61)*100</f>
        <v>0</v>
      </c>
      <c r="AX69" s="58">
        <f t="shared" ref="AX69:BD69" si="443">+(AX61/$BE$61)*100</f>
        <v>0</v>
      </c>
      <c r="AY69" s="58">
        <f t="shared" si="443"/>
        <v>0</v>
      </c>
      <c r="AZ69" s="58">
        <f t="shared" si="443"/>
        <v>17.647058823529413</v>
      </c>
      <c r="BA69" s="58">
        <f t="shared" si="443"/>
        <v>23.52941176470588</v>
      </c>
      <c r="BB69" s="58">
        <f t="shared" si="443"/>
        <v>41.17647058823529</v>
      </c>
      <c r="BC69" s="58">
        <f t="shared" si="443"/>
        <v>11.76470588235294</v>
      </c>
      <c r="BD69" s="58">
        <f t="shared" si="443"/>
        <v>5.8823529411764701</v>
      </c>
      <c r="BE69" s="58">
        <f t="shared" si="408"/>
        <v>99.999999999999986</v>
      </c>
      <c r="BI69" s="57">
        <f>+(BI61/$BN$61)*100</f>
        <v>18.918918918918919</v>
      </c>
      <c r="BJ69" s="57">
        <f t="shared" ref="BJ69:BM69" si="444">+(BJ61/$BN$61)*100</f>
        <v>24.324324324324326</v>
      </c>
      <c r="BK69" s="57">
        <f t="shared" si="444"/>
        <v>18.918918918918919</v>
      </c>
      <c r="BL69" s="57">
        <f t="shared" si="444"/>
        <v>37.837837837837839</v>
      </c>
      <c r="BM69" s="57">
        <f t="shared" si="444"/>
        <v>0</v>
      </c>
      <c r="BN69" s="60">
        <f t="shared" si="426"/>
        <v>100</v>
      </c>
      <c r="CG69" s="46">
        <f t="shared" si="427"/>
        <v>1.4705882352941175</v>
      </c>
      <c r="CH69" s="56">
        <f>+(CH61/$CJ$61)*100</f>
        <v>33.333333333333329</v>
      </c>
      <c r="CI69" s="56">
        <f>+(CI61/$CJ$61)*100</f>
        <v>66.666666666666657</v>
      </c>
      <c r="CJ69" s="57">
        <f t="shared" si="409"/>
        <v>99.999999999999986</v>
      </c>
      <c r="CK69" s="58">
        <f>+(CK61/$CS$61)*100</f>
        <v>0</v>
      </c>
      <c r="CL69" s="58">
        <f t="shared" ref="CL69:CR69" si="445">+(CL61/$CS$61)*100</f>
        <v>0</v>
      </c>
      <c r="CM69" s="58">
        <f t="shared" si="445"/>
        <v>0</v>
      </c>
      <c r="CN69" s="58">
        <f t="shared" si="445"/>
        <v>4.1666666666666661</v>
      </c>
      <c r="CO69" s="58">
        <f t="shared" si="445"/>
        <v>33.333333333333329</v>
      </c>
      <c r="CP69" s="58">
        <f t="shared" si="445"/>
        <v>16.666666666666664</v>
      </c>
      <c r="CQ69" s="58">
        <f t="shared" si="445"/>
        <v>20.833333333333336</v>
      </c>
      <c r="CR69" s="58">
        <f t="shared" si="445"/>
        <v>25</v>
      </c>
      <c r="CS69" s="58">
        <f t="shared" si="411"/>
        <v>100</v>
      </c>
      <c r="CT69" s="2"/>
      <c r="CU69" s="2"/>
      <c r="CV69" s="2"/>
      <c r="CW69" s="57">
        <f>+(CW61/$DB$61)*100</f>
        <v>58.333333333333336</v>
      </c>
      <c r="CX69" s="57">
        <f t="shared" ref="CX69:DA69" si="446">+(CX61/$DB$61)*100</f>
        <v>20.833333333333336</v>
      </c>
      <c r="CY69" s="57">
        <f t="shared" si="446"/>
        <v>20.833333333333336</v>
      </c>
      <c r="CZ69" s="57">
        <f t="shared" si="446"/>
        <v>0</v>
      </c>
      <c r="DA69" s="57">
        <f t="shared" si="446"/>
        <v>0</v>
      </c>
      <c r="DB69" s="60">
        <f t="shared" si="413"/>
        <v>100</v>
      </c>
      <c r="DU69" s="46">
        <f t="shared" si="430"/>
        <v>3.3333333333333335</v>
      </c>
      <c r="DV69" s="56">
        <f>+(DV61/$EG$61)*100</f>
        <v>48.780487804878049</v>
      </c>
      <c r="DW69" s="56">
        <f t="shared" ref="DW69:EG69" si="447">+(DW61/$EG$61)*100</f>
        <v>51.219512195121951</v>
      </c>
      <c r="DX69" s="56">
        <f t="shared" si="447"/>
        <v>100</v>
      </c>
      <c r="DY69" s="56"/>
      <c r="DZ69" s="56">
        <f t="shared" si="447"/>
        <v>0</v>
      </c>
      <c r="EA69" s="56">
        <f t="shared" si="447"/>
        <v>0</v>
      </c>
      <c r="EB69" s="56">
        <f t="shared" si="447"/>
        <v>4.8780487804878048</v>
      </c>
      <c r="EC69" s="56">
        <f t="shared" si="447"/>
        <v>24.390243902439025</v>
      </c>
      <c r="ED69" s="56">
        <f t="shared" si="447"/>
        <v>24.390243902439025</v>
      </c>
      <c r="EE69" s="56">
        <f t="shared" si="447"/>
        <v>17.073170731707318</v>
      </c>
      <c r="EF69" s="56">
        <f t="shared" si="447"/>
        <v>29.268292682926827</v>
      </c>
      <c r="EG69" s="56">
        <f t="shared" si="447"/>
        <v>100</v>
      </c>
      <c r="EH69" s="2"/>
      <c r="EI69" s="2"/>
      <c r="EJ69" s="2"/>
      <c r="EK69" s="57">
        <f>+(EK61/$EP$61)*100</f>
        <v>48.780487804878049</v>
      </c>
      <c r="EL69" s="57">
        <f t="shared" ref="EL69:EO69" si="448">+(EL61/$EP$61)*100</f>
        <v>12.195121951219512</v>
      </c>
      <c r="EM69" s="57">
        <f t="shared" si="448"/>
        <v>29.268292682926827</v>
      </c>
      <c r="EN69" s="57">
        <f t="shared" si="448"/>
        <v>9.7560975609756095</v>
      </c>
      <c r="EO69" s="57">
        <f t="shared" si="448"/>
        <v>0</v>
      </c>
      <c r="EP69" s="60">
        <f t="shared" si="416"/>
        <v>100</v>
      </c>
    </row>
    <row r="70" spans="4:146" x14ac:dyDescent="0.25">
      <c r="D70" s="46" t="s">
        <v>87</v>
      </c>
      <c r="F70" s="56" t="s">
        <v>91</v>
      </c>
      <c r="G70" s="56" t="s">
        <v>91</v>
      </c>
      <c r="H70" s="57" t="s">
        <v>91</v>
      </c>
      <c r="I70" s="57" t="s">
        <v>91</v>
      </c>
      <c r="J70" s="57" t="s">
        <v>91</v>
      </c>
      <c r="K70" s="57" t="s">
        <v>91</v>
      </c>
      <c r="L70" s="57" t="s">
        <v>91</v>
      </c>
      <c r="M70" s="57" t="s">
        <v>91</v>
      </c>
      <c r="N70" s="57" t="s">
        <v>91</v>
      </c>
      <c r="O70" s="57" t="s">
        <v>91</v>
      </c>
      <c r="P70" s="57" t="s">
        <v>91</v>
      </c>
      <c r="Q70" s="57" t="s">
        <v>91</v>
      </c>
      <c r="U70" s="57" t="s">
        <v>91</v>
      </c>
      <c r="V70" s="57" t="s">
        <v>91</v>
      </c>
      <c r="W70" s="57" t="s">
        <v>91</v>
      </c>
      <c r="X70" s="57" t="s">
        <v>91</v>
      </c>
      <c r="Y70" s="57" t="s">
        <v>91</v>
      </c>
      <c r="Z70" s="57" t="s">
        <v>91</v>
      </c>
      <c r="AS70" s="46">
        <f t="shared" si="423"/>
        <v>0</v>
      </c>
      <c r="AT70" s="56" t="e">
        <f>+(AT62/$AV$62)*100</f>
        <v>#DIV/0!</v>
      </c>
      <c r="AU70" s="56" t="e">
        <f>+(AU62/$AV$62)*100</f>
        <v>#DIV/0!</v>
      </c>
      <c r="AV70" s="57" t="e">
        <f t="shared" si="406"/>
        <v>#DIV/0!</v>
      </c>
      <c r="AW70" s="57" t="e">
        <f>+(AW62/$BE$62)*100</f>
        <v>#DIV/0!</v>
      </c>
      <c r="AX70" s="57" t="e">
        <f t="shared" ref="AX70:BD70" si="449">+(AX62/$BE$62)*100</f>
        <v>#DIV/0!</v>
      </c>
      <c r="AY70" s="57" t="e">
        <f t="shared" si="449"/>
        <v>#DIV/0!</v>
      </c>
      <c r="AZ70" s="57" t="e">
        <f t="shared" si="449"/>
        <v>#DIV/0!</v>
      </c>
      <c r="BA70" s="57" t="e">
        <f t="shared" si="449"/>
        <v>#DIV/0!</v>
      </c>
      <c r="BB70" s="57" t="e">
        <f t="shared" si="449"/>
        <v>#DIV/0!</v>
      </c>
      <c r="BC70" s="57" t="e">
        <f t="shared" si="449"/>
        <v>#DIV/0!</v>
      </c>
      <c r="BD70" s="57" t="e">
        <f t="shared" si="449"/>
        <v>#DIV/0!</v>
      </c>
      <c r="BE70" s="58" t="e">
        <f t="shared" si="408"/>
        <v>#DIV/0!</v>
      </c>
      <c r="BI70" s="57" t="s">
        <v>91</v>
      </c>
      <c r="BJ70" s="57" t="s">
        <v>91</v>
      </c>
      <c r="BK70" s="57" t="s">
        <v>91</v>
      </c>
      <c r="BL70" s="57" t="s">
        <v>91</v>
      </c>
      <c r="BM70" s="57" t="s">
        <v>91</v>
      </c>
      <c r="BN70" s="57" t="s">
        <v>91</v>
      </c>
      <c r="CG70" s="46">
        <f t="shared" si="427"/>
        <v>0</v>
      </c>
      <c r="CH70" s="56" t="e">
        <f>+(CH62/$CJ$62)*100</f>
        <v>#DIV/0!</v>
      </c>
      <c r="CI70" s="56" t="e">
        <f>+(CI62/$CJ$62)*100</f>
        <v>#DIV/0!</v>
      </c>
      <c r="CJ70" s="57" t="e">
        <f t="shared" si="409"/>
        <v>#DIV/0!</v>
      </c>
      <c r="CK70" s="57" t="e">
        <f>+(CK62/$CS$62)*100</f>
        <v>#DIV/0!</v>
      </c>
      <c r="CL70" s="57" t="e">
        <f t="shared" ref="CL70:CR70" si="450">+(CL62/$CS$62)*100</f>
        <v>#DIV/0!</v>
      </c>
      <c r="CM70" s="57" t="e">
        <f t="shared" si="450"/>
        <v>#DIV/0!</v>
      </c>
      <c r="CN70" s="57" t="e">
        <f t="shared" si="450"/>
        <v>#DIV/0!</v>
      </c>
      <c r="CO70" s="57" t="e">
        <f t="shared" si="450"/>
        <v>#DIV/0!</v>
      </c>
      <c r="CP70" s="57" t="e">
        <f t="shared" si="450"/>
        <v>#DIV/0!</v>
      </c>
      <c r="CQ70" s="57" t="e">
        <f t="shared" si="450"/>
        <v>#DIV/0!</v>
      </c>
      <c r="CR70" s="57" t="e">
        <f t="shared" si="450"/>
        <v>#DIV/0!</v>
      </c>
      <c r="CS70" s="58" t="e">
        <f t="shared" si="411"/>
        <v>#DIV/0!</v>
      </c>
      <c r="CT70" s="2"/>
      <c r="CU70" s="2"/>
      <c r="CV70" s="2"/>
      <c r="CW70" s="57" t="e">
        <f>+(CW62/$DB$62)*100</f>
        <v>#DIV/0!</v>
      </c>
      <c r="CX70" s="57" t="e">
        <f t="shared" ref="CX70:DA70" si="451">+(CX62/$DB$62)*100</f>
        <v>#DIV/0!</v>
      </c>
      <c r="CY70" s="57" t="e">
        <f t="shared" si="451"/>
        <v>#DIV/0!</v>
      </c>
      <c r="CZ70" s="57" t="e">
        <f t="shared" si="451"/>
        <v>#DIV/0!</v>
      </c>
      <c r="DA70" s="57" t="e">
        <f t="shared" si="451"/>
        <v>#DIV/0!</v>
      </c>
      <c r="DB70" s="60" t="e">
        <f t="shared" ref="DB70" si="452">SUM(CW70:DA70)</f>
        <v>#DIV/0!</v>
      </c>
      <c r="DU70" s="46">
        <f t="shared" si="430"/>
        <v>0</v>
      </c>
      <c r="DV70" s="56" t="e">
        <f>+(DV62/$EG$62)*100</f>
        <v>#DIV/0!</v>
      </c>
      <c r="DW70" s="56" t="e">
        <f t="shared" ref="DW70:EG70" si="453">+(DW62/$EG$62)*100</f>
        <v>#DIV/0!</v>
      </c>
      <c r="DX70" s="56" t="e">
        <f t="shared" si="453"/>
        <v>#DIV/0!</v>
      </c>
      <c r="DY70" s="56" t="e">
        <f t="shared" si="453"/>
        <v>#DIV/0!</v>
      </c>
      <c r="DZ70" s="56" t="e">
        <f t="shared" si="453"/>
        <v>#DIV/0!</v>
      </c>
      <c r="EA70" s="56" t="e">
        <f t="shared" si="453"/>
        <v>#DIV/0!</v>
      </c>
      <c r="EB70" s="56" t="e">
        <f t="shared" si="453"/>
        <v>#DIV/0!</v>
      </c>
      <c r="EC70" s="56" t="e">
        <f t="shared" si="453"/>
        <v>#DIV/0!</v>
      </c>
      <c r="ED70" s="56" t="e">
        <f t="shared" si="453"/>
        <v>#DIV/0!</v>
      </c>
      <c r="EE70" s="56" t="e">
        <f t="shared" si="453"/>
        <v>#DIV/0!</v>
      </c>
      <c r="EF70" s="56" t="e">
        <f t="shared" si="453"/>
        <v>#DIV/0!</v>
      </c>
      <c r="EG70" s="56" t="e">
        <f t="shared" si="453"/>
        <v>#DIV/0!</v>
      </c>
      <c r="EH70" s="2"/>
      <c r="EI70" s="2"/>
      <c r="EJ70" s="2"/>
      <c r="EK70" s="57" t="e">
        <f>+(EK62/$EP$62)*100</f>
        <v>#DIV/0!</v>
      </c>
      <c r="EL70" s="57" t="e">
        <f t="shared" ref="EL70:EO70" si="454">+(EL62/$EP$62)*100</f>
        <v>#DIV/0!</v>
      </c>
      <c r="EM70" s="57" t="e">
        <f t="shared" si="454"/>
        <v>#DIV/0!</v>
      </c>
      <c r="EN70" s="57" t="e">
        <f t="shared" si="454"/>
        <v>#DIV/0!</v>
      </c>
      <c r="EO70" s="57" t="e">
        <f t="shared" si="454"/>
        <v>#DIV/0!</v>
      </c>
      <c r="EP70" s="60" t="e">
        <f t="shared" si="416"/>
        <v>#DIV/0!</v>
      </c>
    </row>
    <row r="73" spans="4:146" x14ac:dyDescent="0.25">
      <c r="D73" s="105"/>
    </row>
    <row r="74" spans="4:146" x14ac:dyDescent="0.25">
      <c r="D74" s="106"/>
      <c r="E74" s="71"/>
    </row>
    <row r="75" spans="4:146" x14ac:dyDescent="0.25">
      <c r="D75" s="106"/>
      <c r="E75" s="71"/>
    </row>
    <row r="76" spans="4:146" x14ac:dyDescent="0.25">
      <c r="D76" s="106"/>
      <c r="E76" s="71"/>
    </row>
    <row r="77" spans="4:146" x14ac:dyDescent="0.25">
      <c r="D77" s="106"/>
      <c r="E77" s="71"/>
    </row>
    <row r="78" spans="4:146" x14ac:dyDescent="0.25">
      <c r="D78" s="106"/>
      <c r="E78" s="71"/>
    </row>
    <row r="79" spans="4:146" x14ac:dyDescent="0.25">
      <c r="D79" s="64"/>
      <c r="E79" s="64"/>
    </row>
    <row r="80" spans="4:146" x14ac:dyDescent="0.25">
      <c r="D80" s="64"/>
      <c r="E80" s="64"/>
    </row>
    <row r="81" spans="4:5" x14ac:dyDescent="0.25">
      <c r="D81" s="64"/>
      <c r="E81" s="64"/>
    </row>
    <row r="82" spans="4:5" x14ac:dyDescent="0.25">
      <c r="D82" s="64"/>
      <c r="E82" s="64"/>
    </row>
    <row r="83" spans="4:5" x14ac:dyDescent="0.25">
      <c r="D83" s="106"/>
      <c r="E83" s="71"/>
    </row>
    <row r="84" spans="4:5" x14ac:dyDescent="0.25">
      <c r="D84" s="106"/>
      <c r="E84" s="71"/>
    </row>
    <row r="85" spans="4:5" x14ac:dyDescent="0.25">
      <c r="D85" s="106"/>
      <c r="E85" s="71"/>
    </row>
    <row r="86" spans="4:5" x14ac:dyDescent="0.25">
      <c r="D86" s="106"/>
      <c r="E86" s="71"/>
    </row>
    <row r="87" spans="4:5" x14ac:dyDescent="0.25">
      <c r="D87" s="106"/>
      <c r="E87" s="71"/>
    </row>
    <row r="88" spans="4:5" x14ac:dyDescent="0.25">
      <c r="D88" s="106"/>
      <c r="E88" s="71"/>
    </row>
    <row r="89" spans="4:5" x14ac:dyDescent="0.25">
      <c r="D89" s="64"/>
      <c r="E89" s="64"/>
    </row>
    <row r="90" spans="4:5" x14ac:dyDescent="0.25">
      <c r="D90" s="64"/>
      <c r="E90" s="64"/>
    </row>
    <row r="91" spans="4:5" x14ac:dyDescent="0.25">
      <c r="D91" s="71"/>
      <c r="E91" s="71"/>
    </row>
    <row r="92" spans="4:5" x14ac:dyDescent="0.25">
      <c r="D92" s="71"/>
      <c r="E92" s="71"/>
    </row>
    <row r="93" spans="4:5" x14ac:dyDescent="0.25">
      <c r="D93" s="64"/>
      <c r="E93" s="64"/>
    </row>
    <row r="94" spans="4:5" x14ac:dyDescent="0.25">
      <c r="D94" s="71"/>
      <c r="E94" s="71"/>
    </row>
    <row r="95" spans="4:5" x14ac:dyDescent="0.25">
      <c r="D95" s="71"/>
      <c r="E95" s="71"/>
    </row>
    <row r="96" spans="4:5" x14ac:dyDescent="0.25">
      <c r="D96" s="71"/>
      <c r="E96" s="71"/>
    </row>
    <row r="97" spans="4:5" x14ac:dyDescent="0.25">
      <c r="D97" s="71"/>
      <c r="E97" s="71"/>
    </row>
    <row r="98" spans="4:5" x14ac:dyDescent="0.25">
      <c r="D98" s="71"/>
      <c r="E98" s="71"/>
    </row>
    <row r="99" spans="4:5" x14ac:dyDescent="0.25">
      <c r="D99" s="71"/>
      <c r="E99" s="71"/>
    </row>
    <row r="100" spans="4:5" x14ac:dyDescent="0.25">
      <c r="D100" s="71"/>
      <c r="E100" s="71"/>
    </row>
    <row r="101" spans="4:5" x14ac:dyDescent="0.25">
      <c r="D101" s="64"/>
      <c r="E101" s="64"/>
    </row>
    <row r="102" spans="4:5" x14ac:dyDescent="0.25">
      <c r="D102" s="64"/>
      <c r="E102" s="64"/>
    </row>
    <row r="103" spans="4:5" x14ac:dyDescent="0.25">
      <c r="D103" s="64"/>
      <c r="E103" s="64"/>
    </row>
    <row r="104" spans="4:5" x14ac:dyDescent="0.25">
      <c r="D104" s="64"/>
      <c r="E104" s="64"/>
    </row>
    <row r="105" spans="4:5" x14ac:dyDescent="0.25">
      <c r="D105" s="64"/>
      <c r="E105" s="64"/>
    </row>
    <row r="106" spans="4:5" x14ac:dyDescent="0.25">
      <c r="D106" s="64"/>
      <c r="E106" s="64"/>
    </row>
    <row r="107" spans="4:5" x14ac:dyDescent="0.25">
      <c r="D107" s="64"/>
      <c r="E107" s="64"/>
    </row>
    <row r="108" spans="4:5" x14ac:dyDescent="0.25">
      <c r="D108" s="64"/>
      <c r="E108" s="64"/>
    </row>
    <row r="109" spans="4:5" x14ac:dyDescent="0.25">
      <c r="D109" s="71"/>
      <c r="E109" s="71"/>
    </row>
    <row r="110" spans="4:5" x14ac:dyDescent="0.25">
      <c r="D110" s="106"/>
      <c r="E110" s="71"/>
    </row>
    <row r="111" spans="4:5" x14ac:dyDescent="0.25">
      <c r="D111" s="106"/>
      <c r="E111" s="71"/>
    </row>
    <row r="112" spans="4:5" x14ac:dyDescent="0.25">
      <c r="D112" s="106"/>
      <c r="E112" s="71"/>
    </row>
    <row r="113" spans="4:5" x14ac:dyDescent="0.25">
      <c r="D113" s="106"/>
      <c r="E113" s="71"/>
    </row>
    <row r="114" spans="4:5" x14ac:dyDescent="0.25">
      <c r="D114" s="106"/>
      <c r="E114" s="71"/>
    </row>
    <row r="115" spans="4:5" x14ac:dyDescent="0.25">
      <c r="D115" s="106"/>
      <c r="E115" s="71"/>
    </row>
    <row r="116" spans="4:5" x14ac:dyDescent="0.25">
      <c r="D116" s="106"/>
      <c r="E116" s="71"/>
    </row>
    <row r="117" spans="4:5" x14ac:dyDescent="0.25">
      <c r="D117" s="106"/>
      <c r="E117" s="71"/>
    </row>
    <row r="118" spans="4:5" x14ac:dyDescent="0.25">
      <c r="D118" s="64"/>
      <c r="E118" s="64"/>
    </row>
    <row r="119" spans="4:5" x14ac:dyDescent="0.25">
      <c r="D119" s="64"/>
      <c r="E119" s="64"/>
    </row>
  </sheetData>
  <mergeCells count="51">
    <mergeCell ref="EP4:FI4"/>
    <mergeCell ref="B2:D3"/>
    <mergeCell ref="B4:B6"/>
    <mergeCell ref="C4:C6"/>
    <mergeCell ref="D4:D6"/>
    <mergeCell ref="F4:Y4"/>
    <mergeCell ref="Z4:AS4"/>
    <mergeCell ref="F5:G5"/>
    <mergeCell ref="I5:Q5"/>
    <mergeCell ref="R5:T5"/>
    <mergeCell ref="U5:Y5"/>
    <mergeCell ref="AT5:AU5"/>
    <mergeCell ref="AT4:BM4"/>
    <mergeCell ref="BN4:CG4"/>
    <mergeCell ref="CH4:DA4"/>
    <mergeCell ref="DB4:DU4"/>
    <mergeCell ref="DY5:EG5"/>
    <mergeCell ref="EH5:EJ5"/>
    <mergeCell ref="CC5:CG5"/>
    <mergeCell ref="CH5:CI5"/>
    <mergeCell ref="CK5:CS5"/>
    <mergeCell ref="CT5:CV5"/>
    <mergeCell ref="CW5:DA5"/>
    <mergeCell ref="DB5:DC5"/>
    <mergeCell ref="DV4:EO4"/>
    <mergeCell ref="B7:B17"/>
    <mergeCell ref="DE5:DM5"/>
    <mergeCell ref="DN5:DP5"/>
    <mergeCell ref="DQ5:DU5"/>
    <mergeCell ref="DV5:DW5"/>
    <mergeCell ref="AW5:BE5"/>
    <mergeCell ref="BF5:BH5"/>
    <mergeCell ref="BI5:BM5"/>
    <mergeCell ref="BN5:BO5"/>
    <mergeCell ref="BQ5:BY5"/>
    <mergeCell ref="BZ5:CB5"/>
    <mergeCell ref="Z5:AA5"/>
    <mergeCell ref="AB5:AB6"/>
    <mergeCell ref="AC5:AK5"/>
    <mergeCell ref="AL5:AN5"/>
    <mergeCell ref="AO5:AS5"/>
    <mergeCell ref="EK5:EO5"/>
    <mergeCell ref="EP5:EQ5"/>
    <mergeCell ref="ES5:FA5"/>
    <mergeCell ref="FB5:FD5"/>
    <mergeCell ref="FE5:FI5"/>
    <mergeCell ref="B18:B20"/>
    <mergeCell ref="B21:B27"/>
    <mergeCell ref="B28:B44"/>
    <mergeCell ref="B45:B48"/>
    <mergeCell ref="B49:B52"/>
  </mergeCells>
  <pageMargins left="0.7" right="0.7" top="0.75" bottom="0.75" header="0.3" footer="0.3"/>
  <pageSetup scale="56" orientation="landscape" horizontalDpi="4294967295" verticalDpi="4294967295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CARACT. ESTUD. GRA.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CHRISTYAM CAMILO SALAZAR ROJAS</dc:creator>
  <cp:lastModifiedBy>LEIDY TATIANA GALINDO LEDEZMA</cp:lastModifiedBy>
  <dcterms:created xsi:type="dcterms:W3CDTF">2017-03-11T16:56:48Z</dcterms:created>
  <dcterms:modified xsi:type="dcterms:W3CDTF">2017-12-12T16:19:43Z</dcterms:modified>
</cp:coreProperties>
</file>